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95" windowWidth="15600" windowHeight="6675" activeTab="0"/>
  </bookViews>
  <sheets>
    <sheet name="Haryana" sheetId="1" r:id="rId1"/>
    <sheet name="Sheet1" sheetId="2" r:id="rId2"/>
    <sheet name="Sheet2" sheetId="3" r:id="rId3"/>
  </sheets>
  <definedNames>
    <definedName name="_xlnm.Print_Area" localSheetId="0">'Haryana'!$A$1:$H$817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E763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pl chek</t>
        </r>
      </text>
    </comment>
  </commentList>
</comments>
</file>

<file path=xl/sharedStrings.xml><?xml version="1.0" encoding="utf-8"?>
<sst xmlns="http://schemas.openxmlformats.org/spreadsheetml/2006/main" count="1045" uniqueCount="280">
  <si>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</si>
  <si>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</si>
  <si>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</si>
  <si>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</si>
  <si>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</si>
  <si>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</si>
  <si>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</si>
  <si>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</si>
  <si>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4=(3-2)</t>
  </si>
  <si>
    <t>5=(4/2)*100</t>
  </si>
  <si>
    <t>Primary</t>
  </si>
  <si>
    <t>Up Primary</t>
  </si>
  <si>
    <t>Total</t>
  </si>
  <si>
    <t>1.2) No. of School working days</t>
  </si>
  <si>
    <t xml:space="preserve"> </t>
  </si>
  <si>
    <t xml:space="preserve">PY </t>
  </si>
  <si>
    <t>UP.PY</t>
  </si>
  <si>
    <t>No. of Meals as per PAB approval</t>
  </si>
  <si>
    <t>No. of Meals claimed to have served by the State</t>
  </si>
  <si>
    <t>Diff.</t>
  </si>
  <si>
    <t>UP PY</t>
  </si>
  <si>
    <t>PY</t>
  </si>
  <si>
    <t>U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</si>
  <si>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</si>
  <si>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</si>
  <si>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</si>
  <si>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</si>
  <si>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</si>
  <si>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</si>
  <si>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</si>
  <si>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</si>
  <si>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</si>
  <si>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</si>
  <si>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</si>
  <si>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</si>
  <si>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</si>
  <si>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</si>
  <si>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</si>
  <si>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</si>
  <si>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</si>
  <si>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</si>
  <si>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</si>
  <si>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</si>
  <si>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</si>
  <si>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</si>
  <si>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</si>
  <si>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</si>
  <si>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</si>
  <si>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</si>
  <si>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</si>
  <si>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</si>
  <si>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</si>
  <si>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</si>
  <si>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</si>
  <si>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</si>
  <si>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Pending Bills</t>
  </si>
  <si>
    <t>4. ANALYSIS ON COOKING COST (PRIMARY + UPPER PRIMARY)</t>
  </si>
  <si>
    <t>4.1) ANALYSIS ON OPENING BALANACE AND CLOSING BALANACE</t>
  </si>
  <si>
    <t>4.2) Cooking cost allocation and disbursed to Dists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</si>
  <si>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</si>
  <si>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</si>
  <si>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</si>
  <si>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</si>
  <si>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</si>
  <si>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</si>
  <si>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</si>
  <si>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</si>
  <si>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</si>
  <si>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</si>
  <si>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</si>
  <si>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</si>
  <si>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</si>
  <si>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</si>
  <si>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</si>
  <si>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</si>
  <si>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</si>
  <si>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</si>
  <si>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</si>
  <si>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</si>
  <si>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</si>
  <si>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</si>
  <si>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</si>
  <si>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</si>
  <si>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</si>
  <si>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</si>
  <si>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</si>
  <si>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</si>
  <si>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</si>
  <si>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</si>
  <si>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</si>
  <si>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</si>
  <si>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</si>
  <si>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</si>
  <si>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</si>
  <si>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</si>
  <si>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</si>
  <si>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</si>
  <si>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</si>
  <si>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actual expenditure incurred by State</t>
  </si>
  <si>
    <t>Unspent Balance</t>
  </si>
  <si>
    <t>6=(4-5)</t>
  </si>
  <si>
    <t>8= (2-5)</t>
  </si>
  <si>
    <r>
      <t xml:space="preserve">3. </t>
    </r>
    <r>
      <rPr>
        <b/>
        <u val="single"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</si>
  <si>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r>
      <t>(i</t>
    </r>
    <r>
      <rPr>
        <i/>
        <sz val="11"/>
        <rFont val="Cambria"/>
        <family val="1"/>
      </rPr>
      <t>n MTs)</t>
    </r>
  </si>
  <si>
    <t>Average number of children availing MDM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</si>
  <si>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</si>
  <si>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</si>
  <si>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</si>
  <si>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</si>
  <si>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</si>
  <si>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</si>
  <si>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</si>
  <si>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</si>
  <si>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</si>
  <si>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% Bill paid</t>
  </si>
  <si>
    <t>Engaged by State</t>
  </si>
  <si>
    <t>5 = (4 - 3)</t>
  </si>
  <si>
    <t>Not engaged</t>
  </si>
  <si>
    <t>Bills submited by FCI</t>
  </si>
  <si>
    <t>Payment made to FCI</t>
  </si>
  <si>
    <t>Bills raised by FCI</t>
  </si>
  <si>
    <t xml:space="preserve">3.9) Payment of cost of foodgrain to FCI </t>
  </si>
  <si>
    <t>3.8)  Cost of Foodgrains, Payment to FCI</t>
  </si>
  <si>
    <t>(Rs. In lakh)</t>
  </si>
  <si>
    <r>
      <t xml:space="preserve">5.1 Mismatch between Utilisation of Foodgrains and Cooking Cost  </t>
    </r>
    <r>
      <rPr>
        <b/>
        <i/>
        <sz val="11"/>
        <rFont val="Cambria"/>
        <family val="1"/>
      </rPr>
      <t>(Source data: para 3.7 and 4.5 above)</t>
    </r>
  </si>
  <si>
    <t>(Rs. in Lakh)</t>
  </si>
  <si>
    <t>Bench mark (85%)</t>
  </si>
  <si>
    <t xml:space="preserve">Payment to FCI </t>
  </si>
  <si>
    <t>NCLP</t>
  </si>
  <si>
    <t xml:space="preserve">Total </t>
  </si>
  <si>
    <t>Schools</t>
  </si>
  <si>
    <t>Installment</t>
  </si>
  <si>
    <t>Dated</t>
  </si>
  <si>
    <t>Units</t>
  </si>
  <si>
    <t>Amount              (in lakh)</t>
  </si>
  <si>
    <t xml:space="preserve">Allocation for 2016-17              </t>
  </si>
  <si>
    <t xml:space="preserve">Unspent Balance as on 31.12.2016                                                  </t>
  </si>
  <si>
    <t>% of UB on allocation 2016-17</t>
  </si>
  <si>
    <t>Total available</t>
  </si>
  <si>
    <t>% available</t>
  </si>
  <si>
    <t>Ambala</t>
  </si>
  <si>
    <t>Bhiwani</t>
  </si>
  <si>
    <t>Faridabad</t>
  </si>
  <si>
    <t>Fatehabad</t>
  </si>
  <si>
    <t>Gurgaon</t>
  </si>
  <si>
    <t>Jhajjar</t>
  </si>
  <si>
    <t>Jind</t>
  </si>
  <si>
    <t>Kaithal</t>
  </si>
  <si>
    <t>Kurukshetra</t>
  </si>
  <si>
    <t>Mahendargarh</t>
  </si>
  <si>
    <t>Mewat</t>
  </si>
  <si>
    <t>Palwal</t>
  </si>
  <si>
    <t>Panchkula</t>
  </si>
  <si>
    <t>Panipat</t>
  </si>
  <si>
    <t>Rewari</t>
  </si>
  <si>
    <t>Rohtak</t>
  </si>
  <si>
    <t>Sirsa</t>
  </si>
  <si>
    <t>Sonipat</t>
  </si>
  <si>
    <t>State : Haryana</t>
  </si>
  <si>
    <t xml:space="preserve">9.1)    Kitchen cum stores  </t>
  </si>
  <si>
    <t>9.1.1) Releasing details</t>
  </si>
  <si>
    <t xml:space="preserve">Year </t>
  </si>
  <si>
    <t>Amount (in lakh)</t>
  </si>
  <si>
    <t>PY&amp; UPY</t>
  </si>
  <si>
    <t>(2006-07)</t>
  </si>
  <si>
    <t>(2007-08)</t>
  </si>
  <si>
    <t>(2008-09)</t>
  </si>
  <si>
    <t>(2009-10)</t>
  </si>
  <si>
    <t>(2010-11)</t>
  </si>
  <si>
    <t>(2011-12)</t>
  </si>
  <si>
    <t>(2012-13)</t>
  </si>
  <si>
    <t>(2013-14)</t>
  </si>
  <si>
    <t>(2014-15)</t>
  </si>
  <si>
    <t>9.1.3) Achievement ( under MDM Funds)</t>
  </si>
  <si>
    <t xml:space="preserve">9.2 Kitchen Devices </t>
  </si>
  <si>
    <t>9.2.1) Releasing details</t>
  </si>
  <si>
    <t>PY &amp; UPY</t>
  </si>
  <si>
    <t>9.2.3) Achievement ( under MDM Funds)</t>
  </si>
  <si>
    <t>Gurugram</t>
  </si>
  <si>
    <t>Hissar</t>
  </si>
  <si>
    <t>jind</t>
  </si>
  <si>
    <t>karnal</t>
  </si>
  <si>
    <t>Mahendergarh</t>
  </si>
  <si>
    <t>sirsa</t>
  </si>
  <si>
    <t>Yamunanagar</t>
  </si>
  <si>
    <t>N</t>
  </si>
  <si>
    <t>R</t>
  </si>
  <si>
    <t>Annual Work Plan &amp; Budget  (AWP&amp;B) 2019-20</t>
  </si>
  <si>
    <t>Section-A : REVIEW OF IMPLEMENTATION OF MDM SCHEME DURING 2018-19 (1.4.18 to 31.03.19)</t>
  </si>
  <si>
    <t>MDM PAB Approval for 2018-19</t>
  </si>
  <si>
    <t>Average number of children availed MDM during 1.4.18 to 31.03.19 (AT-5&amp;5A)</t>
  </si>
  <si>
    <t>i) Base period 01.04.18 to 31.03.19</t>
  </si>
  <si>
    <t xml:space="preserve">ii) Base period 01.04.18 to 31.03.19 (As per PAB aaproval = 232 days for Py &amp; U Py and 302 for NCLP ) </t>
  </si>
  <si>
    <t>No. of Meals as per PAB approval (01.04.18 to 31.3.19)</t>
  </si>
  <si>
    <t>2.1  Institutions- (Primary) (Source data : Table AT-3A of AWP&amp;B 2019-20)</t>
  </si>
  <si>
    <t>2.2  Institutions- (Primary with Upper Primary) (Source data : Table AT-3B of AWP&amp;B 2019-20)</t>
  </si>
  <si>
    <t>2.2A  Institutions- (Upper Primary) (Source data : Table AT-3C of AWP&amp;B 2019-20)</t>
  </si>
  <si>
    <t>2.3  Coverage Chidlren vs. Enrolment ( Primary) (Source data : Table AT-4 &amp; 5  of AWP&amp;B 2019-20)</t>
  </si>
  <si>
    <t>Enrolment as on 30.9.2018</t>
  </si>
  <si>
    <t>2.4  Coverage Chidlren vs. Enrolment  ( Upper Primary) (Source data : Table AT- 4A &amp; 5-A of AWP&amp;B 2019-20)</t>
  </si>
  <si>
    <t>2.5  No. of children  ( Primary) (Source data : Table AT-5  of AWP&amp;B 2019-20)</t>
  </si>
  <si>
    <t>No. of children as per PAB Approval for  2018-19</t>
  </si>
  <si>
    <t>2.6  No. of children  ( Upper Primary) (Source data : Table AT-5-A of AWP&amp;B 2019-20)</t>
  </si>
  <si>
    <t>2.7 Number of meal to be served and  actual  number of meal served during 2018-19 (Source data: Table AT-5 &amp; 5A of AWP&amp;B 2019-20)</t>
  </si>
  <si>
    <t>No of meals to be served during 1.4.18 to 31.03.19</t>
  </si>
  <si>
    <t>No of meal served during 1.4.18 to 31.03.19</t>
  </si>
  <si>
    <t>Opening Stock as on 1.4.2018</t>
  </si>
  <si>
    <t>Allocation for 2018-19</t>
  </si>
  <si>
    <t>Lifting as on 31.03.2019</t>
  </si>
  <si>
    <t xml:space="preserve"> 3.2) District-wise opening balance as on 1.4.2018 (Source data: Table AT-6 &amp; 6A of AWP&amp;B 2019-20)</t>
  </si>
  <si>
    <t xml:space="preserve">Allocation for 2018-19         </t>
  </si>
  <si>
    <t xml:space="preserve">Opening Stock as on 1.4.2018                                             </t>
  </si>
  <si>
    <t>% of OS on allocation 2018-19</t>
  </si>
  <si>
    <t xml:space="preserve"> 3.3) District-wise unspent balance as on 31.03.2019 (Source data: Table AT-6 &amp; 6A of AWP&amp;B 2019-20)</t>
  </si>
  <si>
    <t xml:space="preserve">Allocation for 2018-19           </t>
  </si>
  <si>
    <t xml:space="preserve">Unspent Balance as on 31.03.2019                                             </t>
  </si>
  <si>
    <t>% of UB on allocation 2018-19</t>
  </si>
  <si>
    <t>Unspent balance as on 31.3.19</t>
  </si>
  <si>
    <t>Lifting upto 31.03.19</t>
  </si>
  <si>
    <t>3.5) District-wise Foodgrains availability  as on 31.03.19 (Source data: Table AT-6 &amp; 6A of AWP&amp;B 2019-20)</t>
  </si>
  <si>
    <t>OB as on 1.4.2018</t>
  </si>
  <si>
    <t>3.7)  District-wise Utilisation of foodgrains (Source data: Table AT-6 &amp; 6A of AWP&amp;B 2019-20)</t>
  </si>
  <si>
    <t xml:space="preserve"> 4.1.1) District-wise opening balance as on 1.4.2018 (Source data: Table AT-7 &amp; 7A of AWP&amp;B 2019-20)</t>
  </si>
  <si>
    <t xml:space="preserve">Allocation for 2018-19                                      </t>
  </si>
  <si>
    <t xml:space="preserve">Opening Balance as on 1.4.2018                                             </t>
  </si>
  <si>
    <t>% of OB on allocation 2018-19</t>
  </si>
  <si>
    <t xml:space="preserve"> 4.1.2) District-wise unspent  balance as on 31.03.2018 Source data: Table AT-7 &amp; 7A of AWP&amp;B 2019-20)</t>
  </si>
  <si>
    <t xml:space="preserve">Allocation for 2018-19                                  </t>
  </si>
  <si>
    <t xml:space="preserve">Unspent Balance as on 31.03.2019                                                  </t>
  </si>
  <si>
    <t>OB as on 1.4.18</t>
  </si>
  <si>
    <t>4.3)  District-wise Cooking Cost availability (Source data: Table AT-7 &amp; 7A of AWP&amp;B 2019-20)</t>
  </si>
  <si>
    <t xml:space="preserve">Allocation for 2018-19                                        </t>
  </si>
  <si>
    <t xml:space="preserve">Opening Balance as on 1.4.2018                                                   </t>
  </si>
  <si>
    <t>4.5)  District-wise Utilisation of Cooking cost (Source data: Table AT-7 &amp; 7A of AWP&amp;B 2019-20)</t>
  </si>
  <si>
    <t>5. Reconciliation of Utilisation and Performance during 2018-19 [PRIMARY+ UPPER PRIMARY]</t>
  </si>
  <si>
    <t>5.2 Reconciliation of Food grains utilisation during 2018-19 (Source data: para 2.7 and 3.7 above)</t>
  </si>
  <si>
    <t>No. of Meals served during 01.4.18 to 31.03.19</t>
  </si>
  <si>
    <t>5.3 Reconciliation of Cooking Cost utilisation during 2018-19 (Source data: para 2.5 and 4.7 above)</t>
  </si>
  <si>
    <t>(Refer table AT_8 and AT-8A,AWP&amp;B, 2019-20)</t>
  </si>
  <si>
    <t>PAB Approval for 2018-19</t>
  </si>
  <si>
    <t xml:space="preserve">Allocation for 2018-19                            </t>
  </si>
  <si>
    <t>Opening Balance as on 1.4.2018</t>
  </si>
  <si>
    <t>Refer table AT_8 and AT-8A,AWP&amp;B, 2019-20</t>
  </si>
  <si>
    <t xml:space="preserve">Allocation for 2018-19                         </t>
  </si>
  <si>
    <t xml:space="preserve">Allocation for 2018-19                          </t>
  </si>
  <si>
    <t>Unspent balance as on 31.03.2019</t>
  </si>
  <si>
    <t>% of UB as on Allocation 2018-19</t>
  </si>
  <si>
    <t>Released during 2018-19</t>
  </si>
  <si>
    <t>7.2) Utilisation of MME during 2018-19 (Source data: Table AT-10 of AWP&amp;B 2019-20)</t>
  </si>
  <si>
    <t>Allocated for 2018-19</t>
  </si>
  <si>
    <t>8.2) Utilisation of TA during 2018-19 (Source data: Table AT-9 of AWP&amp;B 2019-20)</t>
  </si>
  <si>
    <t>9. INFRASTRUCTURE DEVELOPMENT DURING 2018-19 (Primary + Upper primary)</t>
  </si>
  <si>
    <t>Releases for Kitchen sheds by GoI as on 31.03.2019</t>
  </si>
  <si>
    <t>9.1.2) Reconciliation of amount sanctioned (Refer AT-11, AWP&amp;B, 2019-20)</t>
  </si>
  <si>
    <t>2006-18</t>
  </si>
  <si>
    <t>Sanctioned by GoI during 2006-18</t>
  </si>
  <si>
    <t>Achievement (C)  upto 31.03.2019</t>
  </si>
  <si>
    <t>Releases for Kitchen devices by GoI as on 31.03.2019</t>
  </si>
  <si>
    <t>9.2.2) Reconciliation of amount sanctioned (Refer AT-11, AWP&amp;B, 2019-20)</t>
  </si>
  <si>
    <t>2006-2018</t>
  </si>
  <si>
    <t>Sanctioned during 2006-07 to 2018-19</t>
  </si>
  <si>
    <t>Achievement (C+IP) upto 31..03.2019</t>
  </si>
  <si>
    <r>
      <t>Children</t>
    </r>
    <r>
      <rPr>
        <b/>
        <sz val="11"/>
        <color indexed="8"/>
        <rFont val="Arial"/>
        <family val="0"/>
      </rPr>
      <t xml:space="preserve"> </t>
    </r>
    <r>
      <rPr>
        <b/>
        <sz val="11"/>
        <color indexed="8"/>
        <rFont val="Calibri"/>
        <family val="0"/>
      </rPr>
      <t xml:space="preserve"> </t>
    </r>
  </si>
  <si>
    <r>
      <t>Working Days</t>
    </r>
    <r>
      <rPr>
        <b/>
        <sz val="11"/>
        <color indexed="8"/>
        <rFont val="Arial"/>
        <family val="0"/>
      </rPr>
      <t xml:space="preserve"> </t>
    </r>
    <r>
      <rPr>
        <b/>
        <sz val="11"/>
        <color indexed="8"/>
        <rFont val="Calibri"/>
        <family val="0"/>
      </rPr>
      <t xml:space="preserve"> </t>
    </r>
  </si>
  <si>
    <r>
      <t>Food Grain Utilisation (in MTs)</t>
    </r>
    <r>
      <rPr>
        <b/>
        <sz val="11"/>
        <color indexed="8"/>
        <rFont val="Arial"/>
        <family val="0"/>
      </rPr>
      <t xml:space="preserve"> </t>
    </r>
    <r>
      <rPr>
        <b/>
        <sz val="11"/>
        <color indexed="8"/>
        <rFont val="Calibri"/>
        <family val="0"/>
      </rPr>
      <t xml:space="preserve"> </t>
    </r>
  </si>
  <si>
    <r>
      <t>CCH Engaged</t>
    </r>
    <r>
      <rPr>
        <b/>
        <sz val="11"/>
        <color indexed="8"/>
        <rFont val="Arial"/>
        <family val="0"/>
      </rPr>
      <t xml:space="preserve"> </t>
    </r>
    <r>
      <rPr>
        <b/>
        <sz val="11"/>
        <color indexed="8"/>
        <rFont val="Calibri"/>
        <family val="0"/>
      </rPr>
      <t xml:space="preserve"> </t>
    </r>
  </si>
  <si>
    <r>
      <t xml:space="preserve">Kitchen cum Store </t>
    </r>
    <r>
      <rPr>
        <b/>
        <sz val="11"/>
        <color indexed="8"/>
        <rFont val="Arial"/>
        <family val="0"/>
      </rPr>
      <t xml:space="preserve"> </t>
    </r>
    <r>
      <rPr>
        <b/>
        <sz val="11"/>
        <color indexed="8"/>
        <rFont val="Calibri"/>
        <family val="0"/>
      </rPr>
      <t xml:space="preserve"> </t>
    </r>
  </si>
  <si>
    <r>
      <t xml:space="preserve">Kitchen Devices </t>
    </r>
    <r>
      <rPr>
        <b/>
        <sz val="11"/>
        <color indexed="8"/>
        <rFont val="Arial"/>
        <family val="0"/>
      </rPr>
      <t xml:space="preserve"> </t>
    </r>
    <r>
      <rPr>
        <b/>
        <sz val="11"/>
        <color indexed="8"/>
        <rFont val="Calibri"/>
        <family val="0"/>
      </rPr>
      <t xml:space="preserve"> </t>
    </r>
  </si>
  <si>
    <r>
      <t>No. of Children's Health Check-up</t>
    </r>
    <r>
      <rPr>
        <b/>
        <sz val="11"/>
        <color indexed="8"/>
        <rFont val="Arial"/>
        <family val="0"/>
      </rPr>
      <t xml:space="preserve"> </t>
    </r>
    <r>
      <rPr>
        <b/>
        <sz val="11"/>
        <color indexed="8"/>
        <rFont val="Calibri"/>
        <family val="0"/>
      </rPr>
      <t xml:space="preserve"> </t>
    </r>
  </si>
  <si>
    <r>
      <t>Annual Data Entry</t>
    </r>
    <r>
      <rPr>
        <b/>
        <sz val="11"/>
        <color indexed="8"/>
        <rFont val="Arial"/>
        <family val="0"/>
      </rPr>
      <t xml:space="preserve"> </t>
    </r>
    <r>
      <rPr>
        <b/>
        <sz val="11"/>
        <color indexed="8"/>
        <rFont val="Calibri"/>
        <family val="0"/>
      </rPr>
      <t xml:space="preserve"> </t>
    </r>
  </si>
  <si>
    <r>
      <t>Monthly Data Entry</t>
    </r>
    <r>
      <rPr>
        <b/>
        <sz val="11"/>
        <color indexed="8"/>
        <rFont val="Arial"/>
        <family val="0"/>
      </rPr>
      <t xml:space="preserve"> </t>
    </r>
    <r>
      <rPr>
        <b/>
        <sz val="11"/>
        <color indexed="8"/>
        <rFont val="Calibri"/>
        <family val="0"/>
      </rPr>
      <t xml:space="preserve"> </t>
    </r>
  </si>
  <si>
    <r>
      <t>CCH Honorarieum (Rs. in Lakh)</t>
    </r>
    <r>
      <rPr>
        <b/>
        <sz val="11"/>
        <color indexed="8"/>
        <rFont val="Arial"/>
        <family val="0"/>
      </rPr>
      <t xml:space="preserve"> </t>
    </r>
    <r>
      <rPr>
        <b/>
        <sz val="11"/>
        <color indexed="8"/>
        <rFont val="Calibri"/>
        <family val="0"/>
      </rPr>
      <t xml:space="preserve"> </t>
    </r>
  </si>
  <si>
    <t xml:space="preserve">Institutions </t>
  </si>
  <si>
    <r>
      <t>Cooking Cost (Rs. in Lakh)</t>
    </r>
    <r>
      <rPr>
        <b/>
        <sz val="11"/>
        <color indexed="8"/>
        <rFont val="Arial"/>
        <family val="0"/>
      </rPr>
      <t xml:space="preserve"> </t>
    </r>
    <r>
      <rPr>
        <b/>
        <sz val="11"/>
        <color indexed="8"/>
        <rFont val="Calibri"/>
        <family val="0"/>
      </rPr>
      <t xml:space="preserve"> </t>
    </r>
  </si>
  <si>
    <r>
      <t>TA  (Rs. in Lakh)</t>
    </r>
    <r>
      <rPr>
        <b/>
        <sz val="11"/>
        <color indexed="8"/>
        <rFont val="Arial"/>
        <family val="0"/>
      </rPr>
      <t xml:space="preserve"> </t>
    </r>
    <r>
      <rPr>
        <b/>
        <sz val="11"/>
        <color indexed="8"/>
        <rFont val="Calibri"/>
        <family val="0"/>
      </rPr>
      <t xml:space="preserve"> </t>
    </r>
  </si>
  <si>
    <r>
      <t>MME (Rs. in Lakh)</t>
    </r>
    <r>
      <rPr>
        <b/>
        <sz val="11"/>
        <color indexed="8"/>
        <rFont val="Arial"/>
        <family val="0"/>
      </rPr>
      <t xml:space="preserve"> </t>
    </r>
    <r>
      <rPr>
        <b/>
        <sz val="11"/>
        <color indexed="8"/>
        <rFont val="Calibri"/>
        <family val="0"/>
      </rPr>
      <t xml:space="preserve"> </t>
    </r>
  </si>
  <si>
    <r>
      <t>Component</t>
    </r>
    <r>
      <rPr>
        <b/>
        <sz val="14"/>
        <color indexed="56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 xml:space="preserve"> </t>
    </r>
  </si>
  <si>
    <r>
      <t>PAB-Approval  (Target)</t>
    </r>
    <r>
      <rPr>
        <b/>
        <sz val="14"/>
        <color indexed="56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 xml:space="preserve"> </t>
    </r>
  </si>
  <si>
    <r>
      <t>Achievement</t>
    </r>
    <r>
      <rPr>
        <b/>
        <sz val="14"/>
        <color indexed="56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 xml:space="preserve"> </t>
    </r>
  </si>
  <si>
    <r>
      <t>% Achievement</t>
    </r>
    <r>
      <rPr>
        <b/>
        <sz val="14"/>
        <color indexed="56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</si>
</sst>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3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"/>
    <numFmt numFmtId="179" formatCode="0.00000"/>
    <numFmt numFmtId="180" formatCode="0.0000"/>
    <numFmt numFmtId="181" formatCode="0.0"/>
    <numFmt numFmtId="182" formatCode="[$-4009]dd\ mmmm\ yyyy"/>
    <numFmt numFmtId="183" formatCode="0.0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"/>
    <numFmt numFmtId="190" formatCode="_(* #,##0.00_);_(* \(#,##0.00\);_(* \-??_);_(@_)"/>
    <numFmt numFmtId="191" formatCode="0.00000000"/>
  </numFmts>
  <fonts count="81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name val="Bookman Old Style"/>
      <family val="1"/>
    </font>
    <font>
      <b/>
      <sz val="11"/>
      <color indexed="8"/>
      <name val="Calibri"/>
      <family val="2"/>
    </font>
    <font>
      <b/>
      <u val="single"/>
      <sz val="11"/>
      <name val="Cambria"/>
      <family val="1"/>
    </font>
    <font>
      <b/>
      <sz val="11"/>
      <name val="Arial"/>
      <family val="2"/>
    </font>
    <font>
      <sz val="11"/>
      <color indexed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sz val="10"/>
      <name val="Cambria"/>
      <family val="1"/>
    </font>
    <font>
      <sz val="10"/>
      <name val="Cambria"/>
      <family val="1"/>
    </font>
    <font>
      <b/>
      <u val="single"/>
      <sz val="10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2"/>
      <name val="Cambria"/>
      <family val="1"/>
    </font>
    <font>
      <sz val="11"/>
      <name val="Times New Roman"/>
      <family val="1"/>
    </font>
    <font>
      <b/>
      <sz val="12"/>
      <name val="Cambria"/>
      <family val="1"/>
    </font>
    <font>
      <b/>
      <sz val="11"/>
      <name val="Times New Roman"/>
      <family val="1"/>
    </font>
    <font>
      <b/>
      <sz val="10"/>
      <name val="Bookman Old Style"/>
      <family val="1"/>
    </font>
    <font>
      <sz val="10"/>
      <name val="Times New Roman"/>
      <family val="1"/>
    </font>
    <font>
      <b/>
      <sz val="11"/>
      <color indexed="8"/>
      <name val="Arial"/>
      <family val="0"/>
    </font>
    <font>
      <b/>
      <sz val="14"/>
      <color indexed="8"/>
      <name val="Calibri"/>
      <family val="2"/>
    </font>
    <font>
      <b/>
      <sz val="14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mbria"/>
      <family val="1"/>
    </font>
    <font>
      <i/>
      <sz val="12"/>
      <name val="Cambria"/>
      <family val="1"/>
    </font>
    <font>
      <sz val="12"/>
      <color indexed="10"/>
      <name val="Cambria"/>
      <family val="1"/>
    </font>
    <font>
      <b/>
      <u val="single"/>
      <sz val="12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i/>
      <sz val="12"/>
      <name val="Cambria"/>
      <family val="1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mbria"/>
      <family val="1"/>
    </font>
    <font>
      <sz val="12"/>
      <color theme="1"/>
      <name val="Cambria"/>
      <family val="1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  <font>
      <b/>
      <sz val="14"/>
      <color rgb="FF00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66" applyFont="1" applyFill="1" applyBorder="1" applyAlignment="1">
      <alignment horizontal="left" vertical="top" wrapText="1"/>
      <protection/>
    </xf>
    <xf numFmtId="2" fontId="6" fillId="0" borderId="0" xfId="80" applyNumberFormat="1" applyFont="1" applyBorder="1">
      <alignment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9" fontId="2" fillId="0" borderId="10" xfId="83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9" fontId="3" fillId="0" borderId="0" xfId="83" applyFont="1" applyBorder="1" applyAlignment="1">
      <alignment/>
    </xf>
    <xf numFmtId="9" fontId="2" fillId="0" borderId="10" xfId="83" applyFont="1" applyBorder="1" applyAlignment="1">
      <alignment horizontal="center"/>
    </xf>
    <xf numFmtId="9" fontId="2" fillId="0" borderId="10" xfId="83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9" fontId="3" fillId="0" borderId="0" xfId="83" applyFont="1" applyAlignment="1">
      <alignment/>
    </xf>
    <xf numFmtId="0" fontId="3" fillId="0" borderId="0" xfId="0" applyFont="1" applyBorder="1" applyAlignment="1">
      <alignment horizontal="center"/>
    </xf>
    <xf numFmtId="9" fontId="2" fillId="0" borderId="0" xfId="83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9" fontId="3" fillId="0" borderId="10" xfId="83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83" applyFont="1" applyBorder="1" applyAlignment="1">
      <alignment/>
    </xf>
    <xf numFmtId="9" fontId="2" fillId="0" borderId="10" xfId="83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9" fontId="3" fillId="0" borderId="0" xfId="83" applyFont="1" applyBorder="1" applyAlignment="1">
      <alignment/>
    </xf>
    <xf numFmtId="0" fontId="8" fillId="33" borderId="10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8" fillId="0" borderId="0" xfId="66" applyNumberFormat="1" applyFont="1" applyBorder="1">
      <alignment/>
      <protection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9" fontId="3" fillId="0" borderId="0" xfId="83" applyFont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/>
    </xf>
    <xf numFmtId="9" fontId="12" fillId="0" borderId="0" xfId="83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9" fontId="3" fillId="0" borderId="10" xfId="83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13" fillId="0" borderId="0" xfId="0" applyNumberFormat="1" applyFont="1" applyBorder="1" applyAlignment="1">
      <alignment horizontal="center" vertical="top" wrapText="1"/>
    </xf>
    <xf numFmtId="9" fontId="13" fillId="0" borderId="0" xfId="83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center"/>
    </xf>
    <xf numFmtId="9" fontId="2" fillId="0" borderId="0" xfId="83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9" fontId="3" fillId="0" borderId="0" xfId="83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9" fontId="2" fillId="0" borderId="0" xfId="83" applyNumberFormat="1" applyFont="1" applyBorder="1" applyAlignment="1">
      <alignment horizontal="right" vertical="center" wrapText="1"/>
    </xf>
    <xf numFmtId="2" fontId="3" fillId="0" borderId="10" xfId="83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 quotePrefix="1">
      <alignment horizontal="center"/>
    </xf>
    <xf numFmtId="2" fontId="13" fillId="0" borderId="0" xfId="0" applyNumberFormat="1" applyFont="1" applyBorder="1" applyAlignment="1">
      <alignment horizontal="right" vertical="top" wrapText="1"/>
    </xf>
    <xf numFmtId="9" fontId="13" fillId="0" borderId="0" xfId="83" applyFont="1" applyBorder="1" applyAlignment="1">
      <alignment horizontal="right" wrapText="1"/>
    </xf>
    <xf numFmtId="2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9" fontId="3" fillId="0" borderId="10" xfId="83" applyFont="1" applyBorder="1" applyAlignment="1" quotePrefix="1">
      <alignment horizontal="right"/>
    </xf>
    <xf numFmtId="9" fontId="3" fillId="0" borderId="0" xfId="83" applyFont="1" applyBorder="1" applyAlignment="1" quotePrefix="1">
      <alignment horizontal="right"/>
    </xf>
    <xf numFmtId="1" fontId="11" fillId="0" borderId="0" xfId="0" applyNumberFormat="1" applyFont="1" applyBorder="1" applyAlignment="1">
      <alignment horizontal="center"/>
    </xf>
    <xf numFmtId="0" fontId="5" fillId="0" borderId="0" xfId="66" applyFont="1">
      <alignment/>
      <protection/>
    </xf>
    <xf numFmtId="0" fontId="4" fillId="0" borderId="0" xfId="66" applyFont="1">
      <alignment/>
      <protection/>
    </xf>
    <xf numFmtId="0" fontId="14" fillId="0" borderId="10" xfId="66" applyFont="1" applyFill="1" applyBorder="1" applyAlignment="1">
      <alignment horizontal="center" wrapText="1"/>
      <protection/>
    </xf>
    <xf numFmtId="2" fontId="5" fillId="0" borderId="0" xfId="66" applyNumberFormat="1" applyFont="1" applyBorder="1" applyAlignment="1">
      <alignment wrapText="1"/>
      <protection/>
    </xf>
    <xf numFmtId="0" fontId="5" fillId="0" borderId="0" xfId="66" applyFont="1" applyBorder="1">
      <alignment/>
      <protection/>
    </xf>
    <xf numFmtId="2" fontId="5" fillId="0" borderId="0" xfId="66" applyNumberFormat="1" applyFont="1" applyBorder="1">
      <alignment/>
      <protection/>
    </xf>
    <xf numFmtId="2" fontId="15" fillId="0" borderId="0" xfId="66" applyNumberFormat="1" applyFont="1">
      <alignment/>
      <protection/>
    </xf>
    <xf numFmtId="0" fontId="15" fillId="0" borderId="0" xfId="66" applyFont="1" applyBorder="1">
      <alignment/>
      <protection/>
    </xf>
    <xf numFmtId="0" fontId="9" fillId="0" borderId="0" xfId="0" applyFont="1" applyAlignment="1">
      <alignment/>
    </xf>
    <xf numFmtId="0" fontId="11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2" fontId="4" fillId="0" borderId="10" xfId="66" applyNumberFormat="1" applyFont="1" applyBorder="1" applyAlignment="1">
      <alignment horizontal="center" vertical="center"/>
      <protection/>
    </xf>
    <xf numFmtId="9" fontId="2" fillId="0" borderId="10" xfId="83" applyFont="1" applyBorder="1" applyAlignment="1">
      <alignment horizontal="center" vertical="center"/>
    </xf>
    <xf numFmtId="0" fontId="4" fillId="0" borderId="10" xfId="66" applyFont="1" applyBorder="1" applyAlignment="1">
      <alignment horizontal="center" vertical="center"/>
      <protection/>
    </xf>
    <xf numFmtId="2" fontId="8" fillId="0" borderId="10" xfId="66" applyNumberFormat="1" applyFont="1" applyBorder="1" applyAlignment="1">
      <alignment horizontal="center" vertical="center"/>
      <protection/>
    </xf>
    <xf numFmtId="2" fontId="4" fillId="0" borderId="0" xfId="66" applyNumberFormat="1" applyFont="1" applyBorder="1" applyAlignment="1">
      <alignment vertical="center" wrapText="1"/>
      <protection/>
    </xf>
    <xf numFmtId="0" fontId="4" fillId="0" borderId="0" xfId="66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2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9" fontId="5" fillId="33" borderId="0" xfId="85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4" fillId="0" borderId="0" xfId="66" applyNumberFormat="1" applyFont="1" applyBorder="1" applyAlignment="1">
      <alignment horizontal="center" vertical="center"/>
      <protection/>
    </xf>
    <xf numFmtId="0" fontId="4" fillId="0" borderId="0" xfId="66" applyFont="1" applyBorder="1" applyAlignment="1">
      <alignment horizontal="center" vertical="center" wrapText="1"/>
      <protection/>
    </xf>
    <xf numFmtId="2" fontId="4" fillId="0" borderId="0" xfId="66" applyNumberFormat="1" applyFont="1" applyBorder="1" applyAlignment="1">
      <alignment horizontal="center" vertical="center" wrapText="1"/>
      <protection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9" fontId="2" fillId="0" borderId="0" xfId="83" applyFont="1" applyBorder="1" applyAlignment="1">
      <alignment horizontal="center" vertical="center"/>
    </xf>
    <xf numFmtId="9" fontId="2" fillId="0" borderId="10" xfId="83" applyFont="1" applyBorder="1" applyAlignment="1">
      <alignment horizontal="center" vertical="center" wrapText="1"/>
    </xf>
    <xf numFmtId="9" fontId="3" fillId="0" borderId="10" xfId="83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83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/>
    </xf>
    <xf numFmtId="2" fontId="21" fillId="33" borderId="10" xfId="0" applyNumberFormat="1" applyFont="1" applyFill="1" applyBorder="1" applyAlignment="1">
      <alignment/>
    </xf>
    <xf numFmtId="9" fontId="21" fillId="0" borderId="10" xfId="83" applyFont="1" applyBorder="1" applyAlignment="1">
      <alignment horizontal="center" vertical="center" wrapText="1"/>
    </xf>
    <xf numFmtId="9" fontId="0" fillId="0" borderId="10" xfId="83" applyFont="1" applyBorder="1" applyAlignment="1">
      <alignment horizontal="center" vertical="center" wrapText="1"/>
    </xf>
    <xf numFmtId="9" fontId="0" fillId="0" borderId="10" xfId="83" applyFont="1" applyBorder="1" applyAlignment="1">
      <alignment horizontal="right" vertical="center" wrapText="1"/>
    </xf>
    <xf numFmtId="9" fontId="21" fillId="0" borderId="10" xfId="83" applyFont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21" fillId="0" borderId="10" xfId="64" applyNumberFormat="1" applyFont="1" applyFill="1" applyBorder="1" applyAlignment="1">
      <alignment horizontal="right"/>
      <protection/>
    </xf>
    <xf numFmtId="2" fontId="21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21" fillId="0" borderId="0" xfId="64" applyNumberFormat="1" applyFont="1" applyFill="1" applyBorder="1" applyAlignment="1">
      <alignment horizontal="right"/>
      <protection/>
    </xf>
    <xf numFmtId="2" fontId="21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9" fontId="3" fillId="0" borderId="10" xfId="83" applyFont="1" applyBorder="1" applyAlignment="1">
      <alignment horizontal="center"/>
    </xf>
    <xf numFmtId="2" fontId="0" fillId="0" borderId="10" xfId="0" applyNumberFormat="1" applyFont="1" applyBorder="1" applyAlignment="1">
      <alignment horizontal="right" vertical="center" wrapText="1"/>
    </xf>
    <xf numFmtId="9" fontId="0" fillId="0" borderId="10" xfId="83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2" fontId="21" fillId="0" borderId="0" xfId="0" applyNumberFormat="1" applyFont="1" applyBorder="1" applyAlignment="1">
      <alignment/>
    </xf>
    <xf numFmtId="0" fontId="14" fillId="0" borderId="0" xfId="66" applyFont="1" applyFill="1" applyBorder="1" applyAlignment="1">
      <alignment horizontal="center" wrapText="1"/>
      <protection/>
    </xf>
    <xf numFmtId="0" fontId="5" fillId="0" borderId="0" xfId="66" applyFont="1" applyFill="1" applyBorder="1" applyAlignment="1">
      <alignment horizontal="center" wrapText="1"/>
      <protection/>
    </xf>
    <xf numFmtId="9" fontId="0" fillId="0" borderId="0" xfId="83" applyFont="1" applyBorder="1" applyAlignment="1">
      <alignment/>
    </xf>
    <xf numFmtId="9" fontId="21" fillId="0" borderId="0" xfId="83" applyFont="1" applyBorder="1" applyAlignment="1">
      <alignment/>
    </xf>
    <xf numFmtId="0" fontId="11" fillId="0" borderId="12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66" applyFont="1" applyBorder="1" applyAlignment="1">
      <alignment horizont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9" fontId="2" fillId="33" borderId="10" xfId="83" applyFont="1" applyFill="1" applyBorder="1" applyAlignment="1" quotePrefix="1">
      <alignment horizontal="center"/>
    </xf>
    <xf numFmtId="9" fontId="2" fillId="33" borderId="10" xfId="83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9" fontId="3" fillId="33" borderId="10" xfId="83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9" fontId="2" fillId="33" borderId="10" xfId="83" applyFont="1" applyFill="1" applyBorder="1" applyAlignment="1">
      <alignment/>
    </xf>
    <xf numFmtId="0" fontId="56" fillId="33" borderId="10" xfId="73" applyFill="1" applyBorder="1" applyAlignment="1">
      <alignment horizontal="left" vertical="center"/>
      <protection/>
    </xf>
    <xf numFmtId="9" fontId="3" fillId="33" borderId="10" xfId="83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1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9" fontId="0" fillId="33" borderId="10" xfId="83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3" fillId="35" borderId="0" xfId="0" applyFont="1" applyFill="1" applyAlignment="1">
      <alignment/>
    </xf>
    <xf numFmtId="1" fontId="3" fillId="0" borderId="10" xfId="0" applyNumberFormat="1" applyFont="1" applyBorder="1" applyAlignment="1">
      <alignment horizontal="right" vertical="center" wrapText="1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9" fontId="2" fillId="33" borderId="10" xfId="83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9" fontId="3" fillId="33" borderId="0" xfId="83" applyFont="1" applyFill="1" applyAlignment="1">
      <alignment/>
    </xf>
    <xf numFmtId="1" fontId="2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83" applyNumberFormat="1" applyFont="1" applyFill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" fontId="17" fillId="0" borderId="10" xfId="0" applyNumberFormat="1" applyFont="1" applyBorder="1" applyAlignment="1">
      <alignment horizontal="right"/>
    </xf>
    <xf numFmtId="0" fontId="75" fillId="0" borderId="0" xfId="0" applyFont="1" applyAlignment="1">
      <alignment horizontal="right"/>
    </xf>
    <xf numFmtId="1" fontId="17" fillId="0" borderId="10" xfId="78" applyNumberFormat="1" applyFont="1" applyBorder="1" applyAlignment="1">
      <alignment horizontal="right" vertical="top"/>
      <protection/>
    </xf>
    <xf numFmtId="1" fontId="17" fillId="0" borderId="15" xfId="0" applyNumberFormat="1" applyFont="1" applyBorder="1" applyAlignment="1">
      <alignment horizontal="right"/>
    </xf>
    <xf numFmtId="1" fontId="17" fillId="0" borderId="15" xfId="0" applyNumberFormat="1" applyFont="1" applyBorder="1" applyAlignment="1">
      <alignment horizontal="right" vertical="center"/>
    </xf>
    <xf numFmtId="1" fontId="3" fillId="0" borderId="10" xfId="0" applyNumberFormat="1" applyFont="1" applyBorder="1" applyAlignment="1">
      <alignment horizontal="right"/>
    </xf>
    <xf numFmtId="2" fontId="0" fillId="33" borderId="10" xfId="0" applyNumberFormat="1" applyFill="1" applyBorder="1" applyAlignment="1">
      <alignment horizontal="center"/>
    </xf>
    <xf numFmtId="9" fontId="0" fillId="33" borderId="10" xfId="83" applyFont="1" applyFill="1" applyBorder="1" applyAlignment="1">
      <alignment horizontal="center"/>
    </xf>
    <xf numFmtId="9" fontId="21" fillId="0" borderId="10" xfId="83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9" fontId="0" fillId="0" borderId="10" xfId="83" applyFont="1" applyBorder="1" applyAlignment="1">
      <alignment horizontal="center"/>
    </xf>
    <xf numFmtId="2" fontId="2" fillId="0" borderId="10" xfId="83" applyNumberFormat="1" applyFont="1" applyBorder="1" applyAlignment="1">
      <alignment horizontal="center" vertical="center"/>
    </xf>
    <xf numFmtId="2" fontId="22" fillId="0" borderId="0" xfId="0" applyNumberFormat="1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9" fontId="22" fillId="0" borderId="0" xfId="83" applyFont="1" applyFill="1" applyAlignment="1">
      <alignment horizontal="left"/>
    </xf>
    <xf numFmtId="2" fontId="22" fillId="0" borderId="0" xfId="0" applyNumberFormat="1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9" fontId="49" fillId="0" borderId="0" xfId="83" applyFont="1" applyFill="1" applyBorder="1" applyAlignment="1">
      <alignment horizontal="left" vertical="center"/>
    </xf>
    <xf numFmtId="2" fontId="50" fillId="0" borderId="0" xfId="0" applyNumberFormat="1" applyFont="1" applyFill="1" applyBorder="1" applyAlignment="1">
      <alignment horizontal="right"/>
    </xf>
    <xf numFmtId="0" fontId="5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right"/>
    </xf>
    <xf numFmtId="0" fontId="22" fillId="0" borderId="10" xfId="0" applyFont="1" applyFill="1" applyBorder="1" applyAlignment="1">
      <alignment horizontal="right" vertical="center"/>
    </xf>
    <xf numFmtId="2" fontId="50" fillId="0" borderId="0" xfId="0" applyNumberFormat="1" applyFont="1" applyFill="1" applyBorder="1" applyAlignment="1">
      <alignment/>
    </xf>
    <xf numFmtId="0" fontId="22" fillId="0" borderId="10" xfId="0" applyFont="1" applyFill="1" applyBorder="1" applyAlignment="1" quotePrefix="1">
      <alignment horizontal="right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wrapText="1"/>
    </xf>
    <xf numFmtId="9" fontId="24" fillId="0" borderId="0" xfId="83" applyFont="1" applyFill="1" applyBorder="1" applyAlignment="1">
      <alignment wrapText="1"/>
    </xf>
    <xf numFmtId="2" fontId="22" fillId="36" borderId="0" xfId="0" applyNumberFormat="1" applyFont="1" applyFill="1" applyBorder="1" applyAlignment="1">
      <alignment horizontal="center"/>
    </xf>
    <xf numFmtId="2" fontId="24" fillId="36" borderId="0" xfId="0" applyNumberFormat="1" applyFont="1" applyFill="1" applyBorder="1" applyAlignment="1">
      <alignment horizontal="center"/>
    </xf>
    <xf numFmtId="0" fontId="24" fillId="36" borderId="10" xfId="0" applyFont="1" applyFill="1" applyBorder="1" applyAlignment="1">
      <alignment horizontal="center"/>
    </xf>
    <xf numFmtId="0" fontId="22" fillId="36" borderId="10" xfId="0" applyFont="1" applyFill="1" applyBorder="1" applyAlignment="1">
      <alignment horizontal="center"/>
    </xf>
    <xf numFmtId="9" fontId="24" fillId="36" borderId="10" xfId="83" applyFont="1" applyFill="1" applyBorder="1" applyAlignment="1">
      <alignment horizontal="center"/>
    </xf>
    <xf numFmtId="9" fontId="22" fillId="0" borderId="0" xfId="83" applyFont="1" applyFill="1" applyBorder="1" applyAlignment="1">
      <alignment/>
    </xf>
    <xf numFmtId="0" fontId="22" fillId="0" borderId="10" xfId="0" applyFont="1" applyBorder="1" applyAlignment="1">
      <alignment horizontal="center"/>
    </xf>
    <xf numFmtId="2" fontId="22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9" fontId="22" fillId="0" borderId="0" xfId="83" applyFont="1" applyFill="1" applyAlignment="1">
      <alignment/>
    </xf>
    <xf numFmtId="0" fontId="22" fillId="0" borderId="0" xfId="0" applyFont="1" applyAlignment="1">
      <alignment/>
    </xf>
    <xf numFmtId="0" fontId="24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9" fontId="24" fillId="0" borderId="10" xfId="83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/>
    </xf>
    <xf numFmtId="1" fontId="24" fillId="0" borderId="10" xfId="83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2" fontId="22" fillId="0" borderId="0" xfId="0" applyNumberFormat="1" applyFont="1" applyFill="1" applyBorder="1" applyAlignment="1">
      <alignment horizontal="center" vertical="center"/>
    </xf>
    <xf numFmtId="9" fontId="24" fillId="34" borderId="0" xfId="83" applyFont="1" applyFill="1" applyBorder="1" applyAlignment="1">
      <alignment vertical="center"/>
    </xf>
    <xf numFmtId="0" fontId="51" fillId="0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2" fontId="22" fillId="0" borderId="0" xfId="0" applyNumberFormat="1" applyFont="1" applyFill="1" applyBorder="1" applyAlignment="1">
      <alignment horizontal="right"/>
    </xf>
    <xf numFmtId="0" fontId="24" fillId="36" borderId="10" xfId="0" applyFont="1" applyFill="1" applyBorder="1" applyAlignment="1">
      <alignment horizontal="center" wrapText="1"/>
    </xf>
    <xf numFmtId="2" fontId="22" fillId="0" borderId="0" xfId="0" applyNumberFormat="1" applyFont="1" applyFill="1" applyBorder="1" applyAlignment="1">
      <alignment/>
    </xf>
    <xf numFmtId="0" fontId="76" fillId="0" borderId="10" xfId="63" applyFont="1" applyFill="1" applyBorder="1">
      <alignment/>
      <protection/>
    </xf>
    <xf numFmtId="0" fontId="76" fillId="0" borderId="0" xfId="63" applyFont="1" applyBorder="1">
      <alignment/>
      <protection/>
    </xf>
    <xf numFmtId="0" fontId="52" fillId="0" borderId="0" xfId="0" applyFont="1" applyFill="1" applyBorder="1" applyAlignment="1">
      <alignment/>
    </xf>
    <xf numFmtId="1" fontId="22" fillId="0" borderId="0" xfId="0" applyNumberFormat="1" applyFont="1" applyFill="1" applyAlignment="1">
      <alignment horizontal="center"/>
    </xf>
    <xf numFmtId="0" fontId="24" fillId="36" borderId="0" xfId="0" applyFont="1" applyFill="1" applyBorder="1" applyAlignment="1">
      <alignment horizontal="center"/>
    </xf>
    <xf numFmtId="0" fontId="24" fillId="36" borderId="10" xfId="0" applyFont="1" applyFill="1" applyBorder="1" applyAlignment="1">
      <alignment horizontal="center" vertical="center"/>
    </xf>
    <xf numFmtId="9" fontId="24" fillId="36" borderId="10" xfId="83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2" fillId="36" borderId="10" xfId="0" applyFont="1" applyFill="1" applyBorder="1" applyAlignment="1">
      <alignment horizontal="center" wrapText="1"/>
    </xf>
    <xf numFmtId="9" fontId="24" fillId="36" borderId="10" xfId="83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/>
    </xf>
    <xf numFmtId="9" fontId="24" fillId="0" borderId="10" xfId="83" applyFont="1" applyFill="1" applyBorder="1" applyAlignment="1">
      <alignment horizontal="center"/>
    </xf>
    <xf numFmtId="9" fontId="51" fillId="0" borderId="0" xfId="83" applyFont="1" applyFill="1" applyAlignment="1">
      <alignment horizontal="center"/>
    </xf>
    <xf numFmtId="2" fontId="51" fillId="0" borderId="0" xfId="0" applyNumberFormat="1" applyFont="1" applyFill="1" applyAlignment="1">
      <alignment horizontal="center"/>
    </xf>
    <xf numFmtId="2" fontId="22" fillId="0" borderId="0" xfId="0" applyNumberFormat="1" applyFont="1" applyAlignment="1">
      <alignment/>
    </xf>
    <xf numFmtId="0" fontId="24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2" fillId="0" borderId="0" xfId="0" applyFont="1" applyAlignment="1">
      <alignment/>
    </xf>
    <xf numFmtId="0" fontId="2" fillId="33" borderId="14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9" fontId="21" fillId="33" borderId="10" xfId="83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/>
    </xf>
    <xf numFmtId="2" fontId="21" fillId="33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9" fontId="3" fillId="33" borderId="10" xfId="83" applyFont="1" applyFill="1" applyBorder="1" applyAlignment="1">
      <alignment horizontal="center"/>
    </xf>
    <xf numFmtId="2" fontId="23" fillId="33" borderId="10" xfId="0" applyNumberFormat="1" applyFont="1" applyFill="1" applyBorder="1" applyAlignment="1">
      <alignment horizontal="center"/>
    </xf>
    <xf numFmtId="2" fontId="25" fillId="33" borderId="10" xfId="0" applyNumberFormat="1" applyFont="1" applyFill="1" applyBorder="1" applyAlignment="1">
      <alignment horizontal="center"/>
    </xf>
    <xf numFmtId="0" fontId="26" fillId="0" borderId="10" xfId="66" applyFont="1" applyFill="1" applyBorder="1" applyAlignment="1">
      <alignment horizontal="center" vertical="top" wrapText="1"/>
      <protection/>
    </xf>
    <xf numFmtId="2" fontId="26" fillId="0" borderId="10" xfId="66" applyNumberFormat="1" applyFont="1" applyBorder="1" applyAlignment="1">
      <alignment horizontal="center" vertical="top" wrapText="1"/>
      <protection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vertical="top" wrapText="1"/>
    </xf>
    <xf numFmtId="0" fontId="16" fillId="0" borderId="0" xfId="0" applyFont="1" applyFill="1" applyAlignment="1">
      <alignment/>
    </xf>
    <xf numFmtId="0" fontId="5" fillId="0" borderId="10" xfId="66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/>
    </xf>
    <xf numFmtId="0" fontId="23" fillId="0" borderId="10" xfId="67" applyFont="1" applyBorder="1" applyAlignment="1">
      <alignment horizontal="center"/>
      <protection/>
    </xf>
    <xf numFmtId="2" fontId="24" fillId="33" borderId="10" xfId="0" applyNumberFormat="1" applyFont="1" applyFill="1" applyBorder="1" applyAlignment="1">
      <alignment horizontal="center" vertical="center"/>
    </xf>
    <xf numFmtId="9" fontId="24" fillId="0" borderId="10" xfId="83" applyFont="1" applyFill="1" applyBorder="1" applyAlignment="1">
      <alignment horizontal="center" vertical="center"/>
    </xf>
    <xf numFmtId="2" fontId="22" fillId="36" borderId="10" xfId="0" applyNumberFormat="1" applyFont="1" applyFill="1" applyBorder="1" applyAlignment="1">
      <alignment horizontal="center"/>
    </xf>
    <xf numFmtId="2" fontId="24" fillId="36" borderId="10" xfId="0" applyNumberFormat="1" applyFont="1" applyFill="1" applyBorder="1" applyAlignment="1">
      <alignment horizontal="center"/>
    </xf>
    <xf numFmtId="9" fontId="22" fillId="0" borderId="10" xfId="83" applyFont="1" applyFill="1" applyBorder="1" applyAlignment="1">
      <alignment/>
    </xf>
    <xf numFmtId="0" fontId="24" fillId="36" borderId="10" xfId="0" applyFont="1" applyFill="1" applyBorder="1" applyAlignment="1">
      <alignment horizontal="center" vertical="center" wrapText="1"/>
    </xf>
    <xf numFmtId="9" fontId="24" fillId="36" borderId="10" xfId="83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right"/>
    </xf>
    <xf numFmtId="0" fontId="24" fillId="0" borderId="1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/>
    </xf>
    <xf numFmtId="2" fontId="24" fillId="36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0" xfId="83" applyNumberFormat="1" applyFont="1" applyBorder="1" applyAlignment="1">
      <alignment horizontal="center"/>
    </xf>
    <xf numFmtId="9" fontId="22" fillId="0" borderId="10" xfId="83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 vertical="center"/>
    </xf>
    <xf numFmtId="9" fontId="24" fillId="34" borderId="10" xfId="83" applyFont="1" applyFill="1" applyBorder="1" applyAlignment="1">
      <alignment horizontal="center"/>
    </xf>
    <xf numFmtId="2" fontId="5" fillId="0" borderId="10" xfId="66" applyNumberFormat="1" applyFont="1" applyBorder="1" applyAlignment="1">
      <alignment vertical="center" wrapText="1"/>
      <protection/>
    </xf>
    <xf numFmtId="181" fontId="3" fillId="0" borderId="0" xfId="0" applyNumberFormat="1" applyFont="1" applyAlignment="1">
      <alignment/>
    </xf>
    <xf numFmtId="0" fontId="77" fillId="37" borderId="10" xfId="0" applyFont="1" applyFill="1" applyBorder="1" applyAlignment="1">
      <alignment horizontal="left" vertical="center" wrapText="1" readingOrder="1"/>
    </xf>
    <xf numFmtId="0" fontId="78" fillId="37" borderId="10" xfId="0" applyFont="1" applyFill="1" applyBorder="1" applyAlignment="1">
      <alignment horizontal="center" wrapText="1" readingOrder="1"/>
    </xf>
    <xf numFmtId="0" fontId="78" fillId="37" borderId="10" xfId="0" applyFont="1" applyFill="1" applyBorder="1" applyAlignment="1">
      <alignment horizontal="center" vertical="center" wrapText="1" readingOrder="1"/>
    </xf>
    <xf numFmtId="0" fontId="79" fillId="37" borderId="10" xfId="0" applyFont="1" applyFill="1" applyBorder="1" applyAlignment="1">
      <alignment horizontal="center" vertical="center" wrapText="1" readingOrder="1"/>
    </xf>
    <xf numFmtId="9" fontId="78" fillId="37" borderId="10" xfId="83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11" fillId="0" borderId="12" xfId="0" applyFont="1" applyBorder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  <xf numFmtId="0" fontId="24" fillId="36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wrapText="1"/>
    </xf>
    <xf numFmtId="1" fontId="4" fillId="0" borderId="18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8" borderId="18" xfId="0" applyFont="1" applyFill="1" applyBorder="1" applyAlignment="1">
      <alignment horizontal="center"/>
    </xf>
    <xf numFmtId="0" fontId="2" fillId="38" borderId="23" xfId="0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4" fillId="36" borderId="10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4" fillId="39" borderId="10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2" fontId="4" fillId="0" borderId="15" xfId="66" applyNumberFormat="1" applyFont="1" applyBorder="1" applyAlignment="1">
      <alignment horizontal="center" vertical="center"/>
      <protection/>
    </xf>
    <xf numFmtId="2" fontId="4" fillId="0" borderId="17" xfId="66" applyNumberFormat="1" applyFont="1" applyBorder="1" applyAlignment="1">
      <alignment horizontal="center" vertical="center"/>
      <protection/>
    </xf>
    <xf numFmtId="0" fontId="54" fillId="39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3" xfId="66"/>
    <cellStyle name="Normal 3 2" xfId="67"/>
    <cellStyle name="Normal 3 2 2" xfId="68"/>
    <cellStyle name="Normal 3 3" xfId="69"/>
    <cellStyle name="Normal 34" xfId="70"/>
    <cellStyle name="Normal 4" xfId="71"/>
    <cellStyle name="Normal 4 2" xfId="72"/>
    <cellStyle name="Normal 6" xfId="73"/>
    <cellStyle name="Normal 7" xfId="74"/>
    <cellStyle name="Normal 7 2" xfId="75"/>
    <cellStyle name="Normal 88" xfId="76"/>
    <cellStyle name="Normal 89" xfId="77"/>
    <cellStyle name="Normal 9" xfId="78"/>
    <cellStyle name="Normal 90" xfId="79"/>
    <cellStyle name="Normal_calculation -utt" xfId="80"/>
    <cellStyle name="Note" xfId="81"/>
    <cellStyle name="Output" xfId="82"/>
    <cellStyle name="Percent" xfId="83"/>
    <cellStyle name="Percent 2" xfId="84"/>
    <cellStyle name="Percent 2 2" xfId="85"/>
    <cellStyle name="Percent 2 2 2" xfId="86"/>
    <cellStyle name="Percent 2 3" xfId="87"/>
    <cellStyle name="Percent 2 3 2" xfId="88"/>
    <cellStyle name="Percent 6" xfId="89"/>
    <cellStyle name="Percent 6 2" xfId="90"/>
    <cellStyle name="Title" xfId="91"/>
    <cellStyle name="Total" xfId="92"/>
    <cellStyle name="Warning Text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325</xdr:row>
      <xdr:rowOff>0</xdr:rowOff>
    </xdr:from>
    <xdr:to>
      <xdr:col>6</xdr:col>
      <xdr:colOff>533400</xdr:colOff>
      <xdr:row>325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438775" y="62855475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325</xdr:row>
      <xdr:rowOff>0</xdr:rowOff>
    </xdr:from>
    <xdr:to>
      <xdr:col>3</xdr:col>
      <xdr:colOff>333375</xdr:colOff>
      <xdr:row>325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847975" y="62855475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771525</xdr:colOff>
      <xdr:row>325</xdr:row>
      <xdr:rowOff>0</xdr:rowOff>
    </xdr:from>
    <xdr:to>
      <xdr:col>5</xdr:col>
      <xdr:colOff>295275</xdr:colOff>
      <xdr:row>325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238750" y="62855475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2"/>
  <sheetViews>
    <sheetView tabSelected="1" view="pageBreakPreview" zoomScaleNormal="106" zoomScaleSheetLayoutView="100" zoomScalePageLayoutView="0" workbookViewId="0" topLeftCell="A747">
      <selection activeCell="G768" sqref="G768"/>
    </sheetView>
  </sheetViews>
  <sheetFormatPr defaultColWidth="9.140625" defaultRowHeight="12.75"/>
  <cols>
    <col min="1" max="1" width="13.28125" style="10" customWidth="1"/>
    <col min="2" max="2" width="20.00390625" style="10" customWidth="1"/>
    <col min="3" max="3" width="17.7109375" style="10" customWidth="1"/>
    <col min="4" max="4" width="16.00390625" style="10" customWidth="1"/>
    <col min="5" max="5" width="13.57421875" style="10" customWidth="1"/>
    <col min="6" max="6" width="17.00390625" style="10" customWidth="1"/>
    <col min="7" max="7" width="13.421875" style="10" customWidth="1"/>
    <col min="8" max="8" width="15.57421875" style="10" customWidth="1"/>
    <col min="9" max="16384" width="9.140625" style="10" customWidth="1"/>
  </cols>
  <sheetData>
    <row r="1" spans="1:8" ht="14.25">
      <c r="A1" s="370" t="s">
        <v>0</v>
      </c>
      <c r="B1" s="371"/>
      <c r="C1" s="371"/>
      <c r="D1" s="371"/>
      <c r="E1" s="371"/>
      <c r="F1" s="371"/>
      <c r="G1" s="371"/>
      <c r="H1" s="372"/>
    </row>
    <row r="2" spans="1:8" ht="14.25">
      <c r="A2" s="373" t="s">
        <v>1</v>
      </c>
      <c r="B2" s="374"/>
      <c r="C2" s="374"/>
      <c r="D2" s="374"/>
      <c r="E2" s="374"/>
      <c r="F2" s="374"/>
      <c r="G2" s="374"/>
      <c r="H2" s="375"/>
    </row>
    <row r="3" spans="1:8" ht="14.25">
      <c r="A3" s="373" t="s">
        <v>187</v>
      </c>
      <c r="B3" s="374"/>
      <c r="C3" s="374"/>
      <c r="D3" s="374"/>
      <c r="E3" s="374"/>
      <c r="F3" s="374"/>
      <c r="G3" s="374"/>
      <c r="H3" s="375"/>
    </row>
    <row r="4" spans="1:8" ht="5.25" customHeight="1">
      <c r="A4" s="5"/>
      <c r="B4" s="6"/>
      <c r="C4" s="6"/>
      <c r="D4" s="6"/>
      <c r="E4" s="6"/>
      <c r="F4" s="6"/>
      <c r="G4" s="7"/>
      <c r="H4" s="8"/>
    </row>
    <row r="5" spans="1:8" ht="14.25">
      <c r="A5" s="376" t="s">
        <v>158</v>
      </c>
      <c r="B5" s="377"/>
      <c r="C5" s="377"/>
      <c r="D5" s="377"/>
      <c r="E5" s="377"/>
      <c r="F5" s="377"/>
      <c r="G5" s="377"/>
      <c r="H5" s="378"/>
    </row>
    <row r="6" spans="1:6" ht="5.25" customHeight="1">
      <c r="A6" s="9"/>
      <c r="B6" s="9"/>
      <c r="C6" s="9"/>
      <c r="D6" s="9"/>
      <c r="E6" s="9"/>
      <c r="F6" s="9"/>
    </row>
    <row r="7" spans="1:8" ht="14.25">
      <c r="A7" s="379" t="s">
        <v>2</v>
      </c>
      <c r="B7" s="379"/>
      <c r="C7" s="379"/>
      <c r="D7" s="379"/>
      <c r="E7" s="379"/>
      <c r="F7" s="379"/>
      <c r="G7" s="379"/>
      <c r="H7" s="379"/>
    </row>
    <row r="8" ht="4.5" customHeight="1"/>
    <row r="9" spans="1:8" ht="14.25">
      <c r="A9" s="379" t="s">
        <v>188</v>
      </c>
      <c r="B9" s="379"/>
      <c r="C9" s="379"/>
      <c r="D9" s="379"/>
      <c r="E9" s="379"/>
      <c r="F9" s="379"/>
      <c r="G9" s="379"/>
      <c r="H9" s="379"/>
    </row>
    <row r="10" ht="6.75" customHeight="1"/>
    <row r="11" spans="1:8" ht="14.25">
      <c r="A11" s="11" t="s">
        <v>3</v>
      </c>
      <c r="B11" s="11"/>
      <c r="C11" s="11"/>
      <c r="D11" s="11"/>
      <c r="E11" s="11"/>
      <c r="F11" s="11"/>
      <c r="G11" s="11"/>
      <c r="H11" s="11"/>
    </row>
    <row r="12" spans="1:8" ht="14.25">
      <c r="A12" s="11"/>
      <c r="B12" s="11"/>
      <c r="C12" s="11"/>
      <c r="D12" s="11"/>
      <c r="E12" s="11"/>
      <c r="F12" s="11"/>
      <c r="G12" s="11"/>
      <c r="H12" s="11"/>
    </row>
    <row r="13" spans="1:8" ht="12.75" customHeight="1">
      <c r="A13" s="356" t="s">
        <v>4</v>
      </c>
      <c r="B13" s="356"/>
      <c r="C13" s="12"/>
      <c r="D13" s="13"/>
      <c r="E13" s="13"/>
      <c r="F13" s="11"/>
      <c r="G13" s="11"/>
      <c r="H13" s="11"/>
    </row>
    <row r="14" spans="1:8" ht="6.75" customHeight="1">
      <c r="A14" s="14"/>
      <c r="B14" s="14"/>
      <c r="C14" s="12"/>
      <c r="D14" s="13"/>
      <c r="E14" s="13"/>
      <c r="F14" s="11"/>
      <c r="G14" s="11"/>
      <c r="H14" s="11"/>
    </row>
    <row r="15" spans="1:8" ht="86.25" customHeight="1">
      <c r="A15" s="15" t="s">
        <v>5</v>
      </c>
      <c r="B15" s="16" t="s">
        <v>189</v>
      </c>
      <c r="C15" s="16" t="s">
        <v>190</v>
      </c>
      <c r="D15" s="16" t="s">
        <v>6</v>
      </c>
      <c r="E15" s="15" t="s">
        <v>7</v>
      </c>
      <c r="F15" s="11"/>
      <c r="G15" s="11"/>
      <c r="H15" s="11"/>
    </row>
    <row r="16" spans="1:8" ht="14.25" customHeight="1">
      <c r="A16" s="17">
        <v>1</v>
      </c>
      <c r="B16" s="18">
        <v>2</v>
      </c>
      <c r="C16" s="18">
        <v>3</v>
      </c>
      <c r="D16" s="18" t="s">
        <v>8</v>
      </c>
      <c r="E16" s="17" t="s">
        <v>9</v>
      </c>
      <c r="F16" s="11"/>
      <c r="G16" s="11"/>
      <c r="H16" s="11"/>
    </row>
    <row r="17" spans="1:5" ht="14.25">
      <c r="A17" s="19" t="s">
        <v>10</v>
      </c>
      <c r="B17" s="229">
        <v>924812</v>
      </c>
      <c r="C17" s="229">
        <v>787671</v>
      </c>
      <c r="D17" s="207">
        <f>C17-B17</f>
        <v>-137141</v>
      </c>
      <c r="E17" s="21">
        <f>D17/B17</f>
        <v>-0.14829067961920908</v>
      </c>
    </row>
    <row r="18" spans="1:8" ht="14.25">
      <c r="A18" s="19" t="s">
        <v>11</v>
      </c>
      <c r="B18" s="230">
        <v>628880</v>
      </c>
      <c r="C18" s="231">
        <v>526983</v>
      </c>
      <c r="D18" s="207">
        <f>C18-B18</f>
        <v>-101897</v>
      </c>
      <c r="E18" s="21">
        <f>D18/B18</f>
        <v>-0.1620293219692151</v>
      </c>
      <c r="F18" s="11"/>
      <c r="G18" s="13"/>
      <c r="H18" s="13"/>
    </row>
    <row r="19" spans="1:8" ht="14.25">
      <c r="A19" s="19" t="s">
        <v>128</v>
      </c>
      <c r="B19" s="232">
        <v>2553</v>
      </c>
      <c r="C19" s="233">
        <v>1291</v>
      </c>
      <c r="D19" s="207">
        <f>C19-B19</f>
        <v>-1262</v>
      </c>
      <c r="E19" s="21">
        <f>D19/B19</f>
        <v>-0.4943204073638856</v>
      </c>
      <c r="F19" s="11"/>
      <c r="G19" s="13"/>
      <c r="H19" s="13"/>
    </row>
    <row r="20" spans="1:7" ht="14.25">
      <c r="A20" s="19" t="s">
        <v>12</v>
      </c>
      <c r="B20" s="173">
        <f>SUM(B17:B19)</f>
        <v>1556245</v>
      </c>
      <c r="C20" s="173">
        <f>SUM(C17:C19)</f>
        <v>1315945</v>
      </c>
      <c r="D20" s="207">
        <f>C20-B20</f>
        <v>-240300</v>
      </c>
      <c r="E20" s="21">
        <f>D20/B20</f>
        <v>-0.15441013465103504</v>
      </c>
      <c r="G20" s="127"/>
    </row>
    <row r="21" spans="7:8" ht="13.5" customHeight="1">
      <c r="G21" s="31"/>
      <c r="H21" s="31"/>
    </row>
    <row r="22" spans="1:4" ht="15.75" customHeight="1">
      <c r="A22" s="356" t="s">
        <v>13</v>
      </c>
      <c r="B22" s="356"/>
      <c r="C22" s="356"/>
      <c r="D22" s="356"/>
    </row>
    <row r="23" spans="1:4" ht="13.5" customHeight="1">
      <c r="A23" s="22"/>
      <c r="B23" s="22"/>
      <c r="C23" s="22"/>
      <c r="D23" s="22"/>
    </row>
    <row r="24" spans="1:7" ht="15" customHeight="1">
      <c r="A24" s="23" t="s">
        <v>15</v>
      </c>
      <c r="B24" s="234">
        <v>232</v>
      </c>
      <c r="C24" s="234">
        <v>240</v>
      </c>
      <c r="D24" s="20">
        <f>C24-B24</f>
        <v>8</v>
      </c>
      <c r="E24" s="21">
        <f>D24/B24</f>
        <v>0.034482758620689655</v>
      </c>
      <c r="G24" s="10" t="s">
        <v>14</v>
      </c>
    </row>
    <row r="25" spans="1:7" ht="15" customHeight="1">
      <c r="A25" s="23" t="s">
        <v>16</v>
      </c>
      <c r="B25" s="234">
        <v>232</v>
      </c>
      <c r="C25" s="234">
        <v>240</v>
      </c>
      <c r="D25" s="20">
        <f>C25-B25</f>
        <v>8</v>
      </c>
      <c r="E25" s="21">
        <f>D25/B25</f>
        <v>0.034482758620689655</v>
      </c>
      <c r="G25" s="10" t="s">
        <v>14</v>
      </c>
    </row>
    <row r="26" spans="1:5" ht="15" customHeight="1">
      <c r="A26" s="23" t="s">
        <v>128</v>
      </c>
      <c r="B26" s="234">
        <v>302</v>
      </c>
      <c r="C26" s="234">
        <v>240</v>
      </c>
      <c r="D26" s="20">
        <f>C26-B26</f>
        <v>-62</v>
      </c>
      <c r="E26" s="21">
        <f>D26/B26</f>
        <v>-0.2052980132450331</v>
      </c>
    </row>
    <row r="27" spans="1:5" ht="15" customHeight="1">
      <c r="A27" s="356"/>
      <c r="B27" s="356"/>
      <c r="C27" s="356"/>
      <c r="D27" s="356"/>
      <c r="E27" s="27"/>
    </row>
    <row r="28" spans="1:5" ht="16.5" customHeight="1">
      <c r="A28" s="365" t="s">
        <v>191</v>
      </c>
      <c r="B28" s="365"/>
      <c r="C28" s="365"/>
      <c r="D28" s="365"/>
      <c r="E28" s="27"/>
    </row>
    <row r="29" spans="1:7" ht="57.75" customHeight="1">
      <c r="A29" s="16" t="s">
        <v>5</v>
      </c>
      <c r="B29" s="16" t="s">
        <v>17</v>
      </c>
      <c r="C29" s="16" t="s">
        <v>18</v>
      </c>
      <c r="D29" s="16" t="s">
        <v>19</v>
      </c>
      <c r="E29" s="115" t="s">
        <v>7</v>
      </c>
      <c r="G29" s="10" t="s">
        <v>14</v>
      </c>
    </row>
    <row r="30" spans="1:8" ht="14.25">
      <c r="A30" s="19" t="s">
        <v>15</v>
      </c>
      <c r="B30" s="24">
        <f>B17*B24</f>
        <v>214556384</v>
      </c>
      <c r="C30" s="234">
        <v>189041073</v>
      </c>
      <c r="D30" s="20">
        <f>C30-B30</f>
        <v>-25515311</v>
      </c>
      <c r="E30" s="21">
        <f>D30/B30</f>
        <v>-0.11892123890380256</v>
      </c>
      <c r="G30" s="10" t="s">
        <v>14</v>
      </c>
      <c r="H30" s="10" t="s">
        <v>14</v>
      </c>
    </row>
    <row r="31" spans="1:8" ht="14.25">
      <c r="A31" s="19" t="s">
        <v>20</v>
      </c>
      <c r="B31" s="24">
        <f>B18*B25</f>
        <v>145900160</v>
      </c>
      <c r="C31" s="234">
        <v>126475957</v>
      </c>
      <c r="D31" s="20">
        <f>C31-B31</f>
        <v>-19424203</v>
      </c>
      <c r="E31" s="21">
        <f>D31/B31</f>
        <v>-0.13313352774938697</v>
      </c>
      <c r="G31" s="10" t="s">
        <v>14</v>
      </c>
      <c r="H31" s="10" t="s">
        <v>14</v>
      </c>
    </row>
    <row r="32" spans="1:7" ht="14.25">
      <c r="A32" s="19" t="s">
        <v>128</v>
      </c>
      <c r="B32" s="24">
        <f>B19*B26</f>
        <v>771006</v>
      </c>
      <c r="C32" s="234">
        <v>309904</v>
      </c>
      <c r="D32" s="20">
        <f>C32-B32</f>
        <v>-461102</v>
      </c>
      <c r="E32" s="21">
        <f>D32/B32</f>
        <v>-0.5980524146374996</v>
      </c>
      <c r="G32" s="127"/>
    </row>
    <row r="33" spans="1:7" ht="17.25" customHeight="1">
      <c r="A33" s="19" t="s">
        <v>12</v>
      </c>
      <c r="B33" s="24">
        <f>SUM(B30:B32)</f>
        <v>361227550</v>
      </c>
      <c r="C33" s="24">
        <f>C30+C31+C32</f>
        <v>315826934</v>
      </c>
      <c r="D33" s="20">
        <f>C33-B33</f>
        <v>-45400616</v>
      </c>
      <c r="E33" s="21">
        <f>D33/B33</f>
        <v>-0.12568425636416714</v>
      </c>
      <c r="G33" s="10" t="s">
        <v>14</v>
      </c>
    </row>
    <row r="34" spans="1:7" ht="14.25">
      <c r="A34" s="14"/>
      <c r="B34" s="14"/>
      <c r="C34" s="14"/>
      <c r="D34" s="14"/>
      <c r="E34" s="27"/>
      <c r="G34" s="10" t="s">
        <v>14</v>
      </c>
    </row>
    <row r="35" spans="1:7" ht="36" customHeight="1">
      <c r="A35" s="356" t="s">
        <v>192</v>
      </c>
      <c r="B35" s="356"/>
      <c r="C35" s="356"/>
      <c r="D35" s="356"/>
      <c r="E35" s="356"/>
      <c r="F35" s="356"/>
      <c r="G35" s="10" t="s">
        <v>14</v>
      </c>
    </row>
    <row r="36" spans="1:7" ht="55.5" customHeight="1">
      <c r="A36" s="16" t="s">
        <v>5</v>
      </c>
      <c r="B36" s="16" t="s">
        <v>193</v>
      </c>
      <c r="C36" s="366" t="s">
        <v>18</v>
      </c>
      <c r="D36" s="366"/>
      <c r="E36" s="15" t="s">
        <v>7</v>
      </c>
      <c r="G36" s="10" t="s">
        <v>14</v>
      </c>
    </row>
    <row r="37" spans="1:7" ht="21" customHeight="1">
      <c r="A37" s="18" t="s">
        <v>21</v>
      </c>
      <c r="B37" s="147">
        <f aca="true" t="shared" si="0" ref="B37:C39">B30</f>
        <v>214556384</v>
      </c>
      <c r="C37" s="368">
        <f t="shared" si="0"/>
        <v>189041073</v>
      </c>
      <c r="D37" s="369"/>
      <c r="E37" s="29">
        <f>C37/B37</f>
        <v>0.8810787610961974</v>
      </c>
      <c r="G37" s="10" t="s">
        <v>14</v>
      </c>
    </row>
    <row r="38" spans="1:7" ht="21" customHeight="1">
      <c r="A38" s="18" t="s">
        <v>22</v>
      </c>
      <c r="B38" s="147">
        <f t="shared" si="0"/>
        <v>145900160</v>
      </c>
      <c r="C38" s="362">
        <f t="shared" si="0"/>
        <v>126475957</v>
      </c>
      <c r="D38" s="363"/>
      <c r="E38" s="29">
        <f>C38/B38</f>
        <v>0.866866472250613</v>
      </c>
      <c r="G38" s="10" t="s">
        <v>14</v>
      </c>
    </row>
    <row r="39" spans="1:7" ht="21" customHeight="1">
      <c r="A39" s="34" t="s">
        <v>128</v>
      </c>
      <c r="B39" s="147">
        <f t="shared" si="0"/>
        <v>771006</v>
      </c>
      <c r="C39" s="362">
        <f t="shared" si="0"/>
        <v>309904</v>
      </c>
      <c r="D39" s="363"/>
      <c r="E39" s="29">
        <f>C39/B39</f>
        <v>0.4019475853625004</v>
      </c>
      <c r="G39" s="10" t="s">
        <v>14</v>
      </c>
    </row>
    <row r="40" spans="1:7" ht="18" customHeight="1">
      <c r="A40" s="34" t="s">
        <v>129</v>
      </c>
      <c r="B40" s="30">
        <f>SUM(B37:B38)</f>
        <v>360456544</v>
      </c>
      <c r="C40" s="362">
        <f>SUM(C37:C38)</f>
        <v>315517030</v>
      </c>
      <c r="D40" s="363"/>
      <c r="E40" s="29">
        <f>C40/B40</f>
        <v>0.8753261253040255</v>
      </c>
      <c r="G40" s="31" t="s">
        <v>14</v>
      </c>
    </row>
    <row r="41" spans="1:7" ht="18" customHeight="1">
      <c r="A41" s="367" t="s">
        <v>23</v>
      </c>
      <c r="B41" s="367"/>
      <c r="C41" s="367"/>
      <c r="D41" s="32"/>
      <c r="E41" s="33"/>
      <c r="G41" s="31"/>
    </row>
    <row r="42" spans="1:7" ht="18" customHeight="1">
      <c r="A42" s="356" t="s">
        <v>194</v>
      </c>
      <c r="B42" s="356"/>
      <c r="C42" s="356"/>
      <c r="D42" s="356"/>
      <c r="E42" s="356"/>
      <c r="F42" s="356"/>
      <c r="G42" s="356"/>
    </row>
    <row r="43" spans="1:7" ht="43.5" customHeight="1">
      <c r="A43" s="16" t="s">
        <v>24</v>
      </c>
      <c r="B43" s="16" t="s">
        <v>25</v>
      </c>
      <c r="C43" s="16" t="s">
        <v>26</v>
      </c>
      <c r="D43" s="16" t="s">
        <v>27</v>
      </c>
      <c r="E43" s="29" t="s">
        <v>28</v>
      </c>
      <c r="F43" s="16" t="s">
        <v>29</v>
      </c>
      <c r="G43" s="31"/>
    </row>
    <row r="44" spans="1:7" ht="12.75" customHeight="1">
      <c r="A44" s="16">
        <v>1</v>
      </c>
      <c r="B44" s="16">
        <v>2</v>
      </c>
      <c r="C44" s="16">
        <v>3</v>
      </c>
      <c r="D44" s="16">
        <v>4</v>
      </c>
      <c r="E44" s="16" t="s">
        <v>30</v>
      </c>
      <c r="F44" s="16">
        <v>6</v>
      </c>
      <c r="G44" s="31"/>
    </row>
    <row r="45" spans="1:7" ht="12.75" customHeight="1">
      <c r="A45" s="184">
        <v>1</v>
      </c>
      <c r="B45" s="322" t="s">
        <v>140</v>
      </c>
      <c r="C45" s="184">
        <v>483</v>
      </c>
      <c r="D45" s="184">
        <v>483</v>
      </c>
      <c r="E45" s="184">
        <f>C45-D45</f>
        <v>0</v>
      </c>
      <c r="F45" s="200">
        <f>E45/C45</f>
        <v>0</v>
      </c>
      <c r="G45" s="31"/>
    </row>
    <row r="46" spans="1:7" ht="12.75" customHeight="1">
      <c r="A46" s="184">
        <v>2</v>
      </c>
      <c r="B46" s="322" t="s">
        <v>141</v>
      </c>
      <c r="C46" s="184">
        <v>656</v>
      </c>
      <c r="D46" s="184">
        <v>656</v>
      </c>
      <c r="E46" s="184">
        <f aca="true" t="shared" si="1" ref="E46:E66">C46-D46</f>
        <v>0</v>
      </c>
      <c r="F46" s="200">
        <f aca="true" t="shared" si="2" ref="F46:F66">E46/C46</f>
        <v>0</v>
      </c>
      <c r="G46" s="31"/>
    </row>
    <row r="47" spans="1:7" ht="12.75" customHeight="1">
      <c r="A47" s="184">
        <v>3</v>
      </c>
      <c r="B47" s="322" t="s">
        <v>142</v>
      </c>
      <c r="C47" s="184">
        <v>248</v>
      </c>
      <c r="D47" s="184">
        <v>248</v>
      </c>
      <c r="E47" s="184">
        <f t="shared" si="1"/>
        <v>0</v>
      </c>
      <c r="F47" s="200">
        <f t="shared" si="2"/>
        <v>0</v>
      </c>
      <c r="G47" s="31"/>
    </row>
    <row r="48" spans="1:7" ht="12.75" customHeight="1">
      <c r="A48" s="184">
        <v>4</v>
      </c>
      <c r="B48" s="323" t="s">
        <v>143</v>
      </c>
      <c r="C48" s="184">
        <v>387</v>
      </c>
      <c r="D48" s="184">
        <v>387</v>
      </c>
      <c r="E48" s="184">
        <f t="shared" si="1"/>
        <v>0</v>
      </c>
      <c r="F48" s="200">
        <f t="shared" si="2"/>
        <v>0</v>
      </c>
      <c r="G48" s="31"/>
    </row>
    <row r="49" spans="1:7" ht="12.75" customHeight="1">
      <c r="A49" s="184">
        <v>5</v>
      </c>
      <c r="B49" s="323" t="s">
        <v>178</v>
      </c>
      <c r="C49" s="184">
        <v>389</v>
      </c>
      <c r="D49" s="184">
        <v>389</v>
      </c>
      <c r="E49" s="184">
        <f t="shared" si="1"/>
        <v>0</v>
      </c>
      <c r="F49" s="200">
        <f t="shared" si="2"/>
        <v>0</v>
      </c>
      <c r="G49" s="31"/>
    </row>
    <row r="50" spans="1:7" ht="12.75" customHeight="1">
      <c r="A50" s="184">
        <v>6</v>
      </c>
      <c r="B50" s="323" t="s">
        <v>179</v>
      </c>
      <c r="C50" s="184">
        <v>502</v>
      </c>
      <c r="D50" s="184">
        <v>502</v>
      </c>
      <c r="E50" s="184">
        <f t="shared" si="1"/>
        <v>0</v>
      </c>
      <c r="F50" s="200">
        <f t="shared" si="2"/>
        <v>0</v>
      </c>
      <c r="G50" s="31"/>
    </row>
    <row r="51" spans="1:7" ht="12.75" customHeight="1">
      <c r="A51" s="184">
        <v>7</v>
      </c>
      <c r="B51" s="323" t="s">
        <v>145</v>
      </c>
      <c r="C51" s="184">
        <v>297</v>
      </c>
      <c r="D51" s="184">
        <v>297</v>
      </c>
      <c r="E51" s="184">
        <f t="shared" si="1"/>
        <v>0</v>
      </c>
      <c r="F51" s="200">
        <f t="shared" si="2"/>
        <v>0</v>
      </c>
      <c r="G51" s="31"/>
    </row>
    <row r="52" spans="1:7" ht="12.75" customHeight="1">
      <c r="A52" s="184">
        <v>8</v>
      </c>
      <c r="B52" s="323" t="s">
        <v>180</v>
      </c>
      <c r="C52" s="184">
        <v>431</v>
      </c>
      <c r="D52" s="184">
        <v>431</v>
      </c>
      <c r="E52" s="184">
        <f t="shared" si="1"/>
        <v>0</v>
      </c>
      <c r="F52" s="200">
        <f t="shared" si="2"/>
        <v>0</v>
      </c>
      <c r="G52" s="31"/>
    </row>
    <row r="53" spans="1:7" ht="12.75" customHeight="1">
      <c r="A53" s="184">
        <v>9</v>
      </c>
      <c r="B53" s="323" t="s">
        <v>147</v>
      </c>
      <c r="C53" s="184">
        <v>371</v>
      </c>
      <c r="D53" s="184">
        <v>371</v>
      </c>
      <c r="E53" s="184">
        <f t="shared" si="1"/>
        <v>0</v>
      </c>
      <c r="F53" s="200">
        <f t="shared" si="2"/>
        <v>0</v>
      </c>
      <c r="G53" s="31"/>
    </row>
    <row r="54" spans="1:7" ht="12.75" customHeight="1">
      <c r="A54" s="184">
        <v>10</v>
      </c>
      <c r="B54" s="323" t="s">
        <v>181</v>
      </c>
      <c r="C54" s="184">
        <v>488</v>
      </c>
      <c r="D54" s="184">
        <v>488</v>
      </c>
      <c r="E54" s="184">
        <f t="shared" si="1"/>
        <v>0</v>
      </c>
      <c r="F54" s="200">
        <f t="shared" si="2"/>
        <v>0</v>
      </c>
      <c r="G54" s="31"/>
    </row>
    <row r="55" spans="1:7" ht="12.75" customHeight="1">
      <c r="A55" s="184">
        <v>11</v>
      </c>
      <c r="B55" s="323" t="s">
        <v>148</v>
      </c>
      <c r="C55" s="184">
        <v>489</v>
      </c>
      <c r="D55" s="184">
        <v>488</v>
      </c>
      <c r="E55" s="184">
        <f t="shared" si="1"/>
        <v>1</v>
      </c>
      <c r="F55" s="200">
        <f t="shared" si="2"/>
        <v>0.002044989775051125</v>
      </c>
      <c r="G55" s="31"/>
    </row>
    <row r="56" spans="1:7" ht="12.75" customHeight="1">
      <c r="A56" s="184">
        <v>12</v>
      </c>
      <c r="B56" s="323" t="s">
        <v>182</v>
      </c>
      <c r="C56" s="184">
        <v>469</v>
      </c>
      <c r="D56" s="184">
        <v>469</v>
      </c>
      <c r="E56" s="184">
        <f t="shared" si="1"/>
        <v>0</v>
      </c>
      <c r="F56" s="200">
        <f t="shared" si="2"/>
        <v>0</v>
      </c>
      <c r="G56" s="31"/>
    </row>
    <row r="57" spans="1:7" ht="12.75" customHeight="1">
      <c r="A57" s="184">
        <v>13</v>
      </c>
      <c r="B57" s="323" t="s">
        <v>150</v>
      </c>
      <c r="C57" s="184">
        <v>479</v>
      </c>
      <c r="D57" s="184">
        <v>479</v>
      </c>
      <c r="E57" s="184">
        <f t="shared" si="1"/>
        <v>0</v>
      </c>
      <c r="F57" s="200">
        <f t="shared" si="2"/>
        <v>0</v>
      </c>
      <c r="G57" s="31"/>
    </row>
    <row r="58" spans="1:7" ht="12.75" customHeight="1">
      <c r="A58" s="184">
        <v>14</v>
      </c>
      <c r="B58" s="323" t="s">
        <v>151</v>
      </c>
      <c r="C58" s="184">
        <v>361</v>
      </c>
      <c r="D58" s="184">
        <v>361</v>
      </c>
      <c r="E58" s="184">
        <f t="shared" si="1"/>
        <v>0</v>
      </c>
      <c r="F58" s="200">
        <f t="shared" si="2"/>
        <v>0</v>
      </c>
      <c r="G58" s="31"/>
    </row>
    <row r="59" spans="1:7" ht="12.75" customHeight="1">
      <c r="A59" s="184">
        <v>15</v>
      </c>
      <c r="B59" s="323" t="s">
        <v>152</v>
      </c>
      <c r="C59" s="184">
        <v>275</v>
      </c>
      <c r="D59" s="184">
        <v>275</v>
      </c>
      <c r="E59" s="184">
        <f t="shared" si="1"/>
        <v>0</v>
      </c>
      <c r="F59" s="200">
        <f t="shared" si="2"/>
        <v>0</v>
      </c>
      <c r="G59" s="31"/>
    </row>
    <row r="60" spans="1:7" ht="12.75" customHeight="1">
      <c r="A60" s="184">
        <v>16</v>
      </c>
      <c r="B60" s="323" t="s">
        <v>153</v>
      </c>
      <c r="C60" s="184">
        <v>244</v>
      </c>
      <c r="D60" s="184">
        <v>244</v>
      </c>
      <c r="E60" s="184">
        <f t="shared" si="1"/>
        <v>0</v>
      </c>
      <c r="F60" s="200">
        <f t="shared" si="2"/>
        <v>0</v>
      </c>
      <c r="G60" s="31"/>
    </row>
    <row r="61" spans="1:7" ht="12.75" customHeight="1">
      <c r="A61" s="184">
        <v>17</v>
      </c>
      <c r="B61" s="323" t="s">
        <v>154</v>
      </c>
      <c r="C61" s="184">
        <v>404</v>
      </c>
      <c r="D61" s="184">
        <v>404</v>
      </c>
      <c r="E61" s="184">
        <f t="shared" si="1"/>
        <v>0</v>
      </c>
      <c r="F61" s="200">
        <f t="shared" si="2"/>
        <v>0</v>
      </c>
      <c r="G61" s="31" t="s">
        <v>14</v>
      </c>
    </row>
    <row r="62" spans="1:7" ht="12.75" customHeight="1">
      <c r="A62" s="184">
        <v>18</v>
      </c>
      <c r="B62" s="323" t="s">
        <v>155</v>
      </c>
      <c r="C62" s="184">
        <v>212</v>
      </c>
      <c r="D62" s="184">
        <v>212</v>
      </c>
      <c r="E62" s="184">
        <f t="shared" si="1"/>
        <v>0</v>
      </c>
      <c r="F62" s="200">
        <f t="shared" si="2"/>
        <v>0</v>
      </c>
      <c r="G62" s="31"/>
    </row>
    <row r="63" spans="1:7" ht="12.75" customHeight="1">
      <c r="A63" s="184">
        <v>19</v>
      </c>
      <c r="B63" s="323" t="s">
        <v>183</v>
      </c>
      <c r="C63" s="184">
        <v>524</v>
      </c>
      <c r="D63" s="184">
        <v>524</v>
      </c>
      <c r="E63" s="184">
        <f t="shared" si="1"/>
        <v>0</v>
      </c>
      <c r="F63" s="200">
        <f t="shared" si="2"/>
        <v>0</v>
      </c>
      <c r="G63" s="31"/>
    </row>
    <row r="64" spans="1:7" ht="12.75" customHeight="1">
      <c r="A64" s="184">
        <v>20</v>
      </c>
      <c r="B64" s="323" t="s">
        <v>157</v>
      </c>
      <c r="C64" s="184">
        <v>426</v>
      </c>
      <c r="D64" s="184">
        <v>426</v>
      </c>
      <c r="E64" s="184">
        <f t="shared" si="1"/>
        <v>0</v>
      </c>
      <c r="F64" s="200">
        <f t="shared" si="2"/>
        <v>0</v>
      </c>
      <c r="G64" s="31"/>
    </row>
    <row r="65" spans="1:7" ht="12.75" customHeight="1">
      <c r="A65" s="184">
        <v>21</v>
      </c>
      <c r="B65" s="323" t="s">
        <v>184</v>
      </c>
      <c r="C65" s="184">
        <v>602</v>
      </c>
      <c r="D65" s="184">
        <v>602</v>
      </c>
      <c r="E65" s="184">
        <f t="shared" si="1"/>
        <v>0</v>
      </c>
      <c r="F65" s="200">
        <f t="shared" si="2"/>
        <v>0</v>
      </c>
      <c r="G65" s="31"/>
    </row>
    <row r="66" spans="1:7" ht="17.25" customHeight="1">
      <c r="A66" s="216"/>
      <c r="B66" s="217" t="s">
        <v>31</v>
      </c>
      <c r="C66" s="43">
        <f>SUM(C45:C65)</f>
        <v>8737</v>
      </c>
      <c r="D66" s="43">
        <f>SUM(D45:D65)</f>
        <v>8736</v>
      </c>
      <c r="E66" s="208">
        <f t="shared" si="1"/>
        <v>1</v>
      </c>
      <c r="F66" s="218">
        <f t="shared" si="2"/>
        <v>0.00011445576284765938</v>
      </c>
      <c r="G66" s="31"/>
    </row>
    <row r="67" spans="1:7" ht="12.75" customHeight="1">
      <c r="A67" s="25"/>
      <c r="B67" s="36"/>
      <c r="C67" s="37"/>
      <c r="D67" s="37"/>
      <c r="E67" s="37"/>
      <c r="F67" s="38"/>
      <c r="G67" s="31"/>
    </row>
    <row r="68" spans="1:8" ht="12.75" customHeight="1">
      <c r="A68" s="356" t="s">
        <v>195</v>
      </c>
      <c r="B68" s="356"/>
      <c r="C68" s="356"/>
      <c r="D68" s="356"/>
      <c r="E68" s="356"/>
      <c r="F68" s="356"/>
      <c r="G68" s="356"/>
      <c r="H68" s="356"/>
    </row>
    <row r="69" spans="1:7" ht="45.75" customHeight="1">
      <c r="A69" s="16" t="s">
        <v>24</v>
      </c>
      <c r="B69" s="16" t="s">
        <v>25</v>
      </c>
      <c r="C69" s="16" t="s">
        <v>26</v>
      </c>
      <c r="D69" s="16" t="s">
        <v>27</v>
      </c>
      <c r="E69" s="29" t="s">
        <v>28</v>
      </c>
      <c r="F69" s="16" t="s">
        <v>29</v>
      </c>
      <c r="G69" s="31"/>
    </row>
    <row r="70" spans="1:7" ht="12.75" customHeight="1">
      <c r="A70" s="16">
        <v>1</v>
      </c>
      <c r="B70" s="16">
        <v>2</v>
      </c>
      <c r="C70" s="16">
        <v>3</v>
      </c>
      <c r="D70" s="16">
        <v>4</v>
      </c>
      <c r="E70" s="16" t="s">
        <v>30</v>
      </c>
      <c r="F70" s="16">
        <v>6</v>
      </c>
      <c r="G70" s="31"/>
    </row>
    <row r="71" spans="1:7" ht="12.75" customHeight="1">
      <c r="A71" s="184">
        <v>1</v>
      </c>
      <c r="B71" s="322" t="s">
        <v>140</v>
      </c>
      <c r="C71" s="184">
        <v>155</v>
      </c>
      <c r="D71" s="184">
        <v>155</v>
      </c>
      <c r="E71" s="184">
        <f>C71-D71</f>
        <v>0</v>
      </c>
      <c r="F71" s="184">
        <v>0</v>
      </c>
      <c r="G71" s="31"/>
    </row>
    <row r="72" spans="1:7" ht="12.75" customHeight="1">
      <c r="A72" s="184">
        <v>2</v>
      </c>
      <c r="B72" s="322" t="s">
        <v>141</v>
      </c>
      <c r="C72" s="184">
        <v>308</v>
      </c>
      <c r="D72" s="184">
        <v>308</v>
      </c>
      <c r="E72" s="184">
        <f aca="true" t="shared" si="3" ref="E72:E92">C72-D72</f>
        <v>0</v>
      </c>
      <c r="F72" s="184">
        <v>0</v>
      </c>
      <c r="G72" s="31"/>
    </row>
    <row r="73" spans="1:7" ht="12.75" customHeight="1">
      <c r="A73" s="184">
        <v>3</v>
      </c>
      <c r="B73" s="322" t="s">
        <v>142</v>
      </c>
      <c r="C73" s="184">
        <v>93</v>
      </c>
      <c r="D73" s="184">
        <v>93</v>
      </c>
      <c r="E73" s="184">
        <f t="shared" si="3"/>
        <v>0</v>
      </c>
      <c r="F73" s="184">
        <v>0</v>
      </c>
      <c r="G73" s="31"/>
    </row>
    <row r="74" spans="1:7" ht="12.75" customHeight="1">
      <c r="A74" s="184">
        <v>4</v>
      </c>
      <c r="B74" s="323" t="s">
        <v>143</v>
      </c>
      <c r="C74" s="184">
        <v>144</v>
      </c>
      <c r="D74" s="184">
        <v>144</v>
      </c>
      <c r="E74" s="184">
        <f t="shared" si="3"/>
        <v>0</v>
      </c>
      <c r="F74" s="184">
        <v>0</v>
      </c>
      <c r="G74" s="31"/>
    </row>
    <row r="75" spans="1:7" ht="12.75" customHeight="1">
      <c r="A75" s="184">
        <v>5</v>
      </c>
      <c r="B75" s="323" t="s">
        <v>178</v>
      </c>
      <c r="C75" s="184">
        <v>121</v>
      </c>
      <c r="D75" s="184">
        <v>121</v>
      </c>
      <c r="E75" s="184">
        <f t="shared" si="3"/>
        <v>0</v>
      </c>
      <c r="F75" s="184">
        <v>0</v>
      </c>
      <c r="G75" s="31"/>
    </row>
    <row r="76" spans="1:7" ht="12.75" customHeight="1">
      <c r="A76" s="184">
        <v>6</v>
      </c>
      <c r="B76" s="323" t="s">
        <v>179</v>
      </c>
      <c r="C76" s="184">
        <v>269</v>
      </c>
      <c r="D76" s="184">
        <v>269</v>
      </c>
      <c r="E76" s="184">
        <f t="shared" si="3"/>
        <v>0</v>
      </c>
      <c r="F76" s="184">
        <v>0</v>
      </c>
      <c r="G76" s="31"/>
    </row>
    <row r="77" spans="1:7" ht="12.75" customHeight="1">
      <c r="A77" s="184">
        <v>7</v>
      </c>
      <c r="B77" s="323" t="s">
        <v>145</v>
      </c>
      <c r="C77" s="184">
        <v>176</v>
      </c>
      <c r="D77" s="184">
        <v>176</v>
      </c>
      <c r="E77" s="184">
        <f t="shared" si="3"/>
        <v>0</v>
      </c>
      <c r="F77" s="184">
        <v>0</v>
      </c>
      <c r="G77" s="31"/>
    </row>
    <row r="78" spans="1:7" ht="12.75" customHeight="1">
      <c r="A78" s="184">
        <v>8</v>
      </c>
      <c r="B78" s="323" t="s">
        <v>180</v>
      </c>
      <c r="C78" s="184">
        <v>209</v>
      </c>
      <c r="D78" s="184">
        <v>209</v>
      </c>
      <c r="E78" s="184">
        <f t="shared" si="3"/>
        <v>0</v>
      </c>
      <c r="F78" s="184">
        <v>0</v>
      </c>
      <c r="G78" s="31"/>
    </row>
    <row r="79" spans="1:7" ht="12.75" customHeight="1">
      <c r="A79" s="184">
        <v>9</v>
      </c>
      <c r="B79" s="323" t="s">
        <v>147</v>
      </c>
      <c r="C79" s="184">
        <v>149</v>
      </c>
      <c r="D79" s="184">
        <v>149</v>
      </c>
      <c r="E79" s="184">
        <f t="shared" si="3"/>
        <v>0</v>
      </c>
      <c r="F79" s="184">
        <v>0</v>
      </c>
      <c r="G79" s="31"/>
    </row>
    <row r="80" spans="1:7" ht="12.75" customHeight="1">
      <c r="A80" s="184">
        <v>10</v>
      </c>
      <c r="B80" s="323" t="s">
        <v>181</v>
      </c>
      <c r="C80" s="184">
        <v>170</v>
      </c>
      <c r="D80" s="184">
        <v>170</v>
      </c>
      <c r="E80" s="184">
        <f t="shared" si="3"/>
        <v>0</v>
      </c>
      <c r="F80" s="184">
        <v>0</v>
      </c>
      <c r="G80" s="31"/>
    </row>
    <row r="81" spans="1:7" ht="12.75" customHeight="1">
      <c r="A81" s="184">
        <v>11</v>
      </c>
      <c r="B81" s="323" t="s">
        <v>148</v>
      </c>
      <c r="C81" s="184">
        <v>116</v>
      </c>
      <c r="D81" s="184">
        <v>116</v>
      </c>
      <c r="E81" s="184">
        <f t="shared" si="3"/>
        <v>0</v>
      </c>
      <c r="F81" s="184">
        <v>0</v>
      </c>
      <c r="G81" s="31"/>
    </row>
    <row r="82" spans="1:7" ht="12.75" customHeight="1">
      <c r="A82" s="184">
        <v>12</v>
      </c>
      <c r="B82" s="323" t="s">
        <v>182</v>
      </c>
      <c r="C82" s="184">
        <v>145</v>
      </c>
      <c r="D82" s="184">
        <v>145</v>
      </c>
      <c r="E82" s="184">
        <f t="shared" si="3"/>
        <v>0</v>
      </c>
      <c r="F82" s="184">
        <v>0</v>
      </c>
      <c r="G82" s="31"/>
    </row>
    <row r="83" spans="1:7" ht="12.75" customHeight="1">
      <c r="A83" s="184">
        <v>13</v>
      </c>
      <c r="B83" s="323" t="s">
        <v>150</v>
      </c>
      <c r="C83" s="184">
        <v>89</v>
      </c>
      <c r="D83" s="184">
        <v>89</v>
      </c>
      <c r="E83" s="184">
        <f t="shared" si="3"/>
        <v>0</v>
      </c>
      <c r="F83" s="184">
        <v>0</v>
      </c>
      <c r="G83" s="31"/>
    </row>
    <row r="84" spans="1:8" ht="12.75" customHeight="1">
      <c r="A84" s="184">
        <v>14</v>
      </c>
      <c r="B84" s="323" t="s">
        <v>151</v>
      </c>
      <c r="C84" s="184">
        <v>106</v>
      </c>
      <c r="D84" s="184">
        <v>106</v>
      </c>
      <c r="E84" s="184">
        <f t="shared" si="3"/>
        <v>0</v>
      </c>
      <c r="F84" s="184">
        <v>0</v>
      </c>
      <c r="G84" s="31"/>
      <c r="H84" s="10" t="s">
        <v>14</v>
      </c>
    </row>
    <row r="85" spans="1:7" ht="12.75" customHeight="1">
      <c r="A85" s="184">
        <v>15</v>
      </c>
      <c r="B85" s="323" t="s">
        <v>152</v>
      </c>
      <c r="C85" s="184">
        <v>63</v>
      </c>
      <c r="D85" s="184">
        <v>63</v>
      </c>
      <c r="E85" s="184">
        <f t="shared" si="3"/>
        <v>0</v>
      </c>
      <c r="F85" s="184">
        <v>0</v>
      </c>
      <c r="G85" s="31"/>
    </row>
    <row r="86" spans="1:7" ht="12.75" customHeight="1">
      <c r="A86" s="184">
        <v>16</v>
      </c>
      <c r="B86" s="323" t="s">
        <v>153</v>
      </c>
      <c r="C86" s="184">
        <v>123</v>
      </c>
      <c r="D86" s="184">
        <v>123</v>
      </c>
      <c r="E86" s="184">
        <f t="shared" si="3"/>
        <v>0</v>
      </c>
      <c r="F86" s="184">
        <v>0</v>
      </c>
      <c r="G86" s="31"/>
    </row>
    <row r="87" spans="1:7" ht="12.75" customHeight="1">
      <c r="A87" s="184">
        <v>17</v>
      </c>
      <c r="B87" s="323" t="s">
        <v>154</v>
      </c>
      <c r="C87" s="184">
        <v>149</v>
      </c>
      <c r="D87" s="184">
        <v>149</v>
      </c>
      <c r="E87" s="184">
        <f t="shared" si="3"/>
        <v>0</v>
      </c>
      <c r="F87" s="184">
        <v>0</v>
      </c>
      <c r="G87" s="31"/>
    </row>
    <row r="88" spans="1:7" ht="12.75" customHeight="1">
      <c r="A88" s="184">
        <v>18</v>
      </c>
      <c r="B88" s="323" t="s">
        <v>155</v>
      </c>
      <c r="C88" s="184">
        <v>162</v>
      </c>
      <c r="D88" s="184">
        <v>162</v>
      </c>
      <c r="E88" s="184">
        <f t="shared" si="3"/>
        <v>0</v>
      </c>
      <c r="F88" s="184">
        <v>0</v>
      </c>
      <c r="G88" s="31"/>
    </row>
    <row r="89" spans="1:7" ht="12.75" customHeight="1">
      <c r="A89" s="184">
        <v>19</v>
      </c>
      <c r="B89" s="323" t="s">
        <v>183</v>
      </c>
      <c r="C89" s="184">
        <v>184</v>
      </c>
      <c r="D89" s="184">
        <v>184</v>
      </c>
      <c r="E89" s="184">
        <f t="shared" si="3"/>
        <v>0</v>
      </c>
      <c r="F89" s="184">
        <v>0</v>
      </c>
      <c r="G89" s="31"/>
    </row>
    <row r="90" spans="1:7" ht="12.75" customHeight="1">
      <c r="A90" s="184">
        <v>20</v>
      </c>
      <c r="B90" s="323" t="s">
        <v>157</v>
      </c>
      <c r="C90" s="184">
        <v>210</v>
      </c>
      <c r="D90" s="184">
        <v>210</v>
      </c>
      <c r="E90" s="184">
        <f t="shared" si="3"/>
        <v>0</v>
      </c>
      <c r="F90" s="184">
        <v>0</v>
      </c>
      <c r="G90" s="31"/>
    </row>
    <row r="91" spans="1:7" ht="12.75" customHeight="1">
      <c r="A91" s="184">
        <v>21</v>
      </c>
      <c r="B91" s="323" t="s">
        <v>184</v>
      </c>
      <c r="C91" s="184">
        <v>111</v>
      </c>
      <c r="D91" s="184">
        <v>111</v>
      </c>
      <c r="E91" s="184">
        <f t="shared" si="3"/>
        <v>0</v>
      </c>
      <c r="F91" s="184">
        <v>0</v>
      </c>
      <c r="G91" s="31"/>
    </row>
    <row r="92" spans="1:7" ht="12.75" customHeight="1">
      <c r="A92" s="216"/>
      <c r="B92" s="217" t="s">
        <v>31</v>
      </c>
      <c r="C92" s="208">
        <f>SUM(C71:C91)</f>
        <v>3252</v>
      </c>
      <c r="D92" s="208">
        <f>SUM(D71:D91)</f>
        <v>3252</v>
      </c>
      <c r="E92" s="208">
        <f t="shared" si="3"/>
        <v>0</v>
      </c>
      <c r="F92" s="208">
        <v>0</v>
      </c>
      <c r="G92" s="31"/>
    </row>
    <row r="93" spans="1:7" ht="12.75" customHeight="1">
      <c r="A93" s="40"/>
      <c r="B93" s="2"/>
      <c r="C93" s="37"/>
      <c r="D93" s="37"/>
      <c r="E93" s="41"/>
      <c r="F93" s="42"/>
      <c r="G93" s="31"/>
    </row>
    <row r="94" spans="1:7" ht="12.75" customHeight="1">
      <c r="A94" s="40"/>
      <c r="B94" s="2"/>
      <c r="C94" s="37"/>
      <c r="D94" s="37"/>
      <c r="E94" s="41"/>
      <c r="F94" s="42"/>
      <c r="G94" s="31"/>
    </row>
    <row r="95" spans="1:8" ht="12.75" customHeight="1">
      <c r="A95" s="356" t="s">
        <v>196</v>
      </c>
      <c r="B95" s="356"/>
      <c r="C95" s="356"/>
      <c r="D95" s="356"/>
      <c r="E95" s="356"/>
      <c r="F95" s="356"/>
      <c r="G95" s="356"/>
      <c r="H95" s="356"/>
    </row>
    <row r="96" spans="1:7" ht="45.75" customHeight="1">
      <c r="A96" s="16" t="s">
        <v>24</v>
      </c>
      <c r="B96" s="16" t="s">
        <v>25</v>
      </c>
      <c r="C96" s="16" t="s">
        <v>26</v>
      </c>
      <c r="D96" s="16" t="s">
        <v>27</v>
      </c>
      <c r="E96" s="29" t="s">
        <v>28</v>
      </c>
      <c r="F96" s="16" t="s">
        <v>29</v>
      </c>
      <c r="G96" s="31"/>
    </row>
    <row r="97" spans="1:7" ht="15" customHeight="1">
      <c r="A97" s="16">
        <v>1</v>
      </c>
      <c r="B97" s="16">
        <v>2</v>
      </c>
      <c r="C97" s="16">
        <v>3</v>
      </c>
      <c r="D97" s="16">
        <v>4</v>
      </c>
      <c r="E97" s="16" t="s">
        <v>30</v>
      </c>
      <c r="F97" s="16">
        <v>6</v>
      </c>
      <c r="G97" s="31"/>
    </row>
    <row r="98" spans="1:7" ht="12.75" customHeight="1">
      <c r="A98" s="184">
        <v>1</v>
      </c>
      <c r="B98" s="322" t="s">
        <v>140</v>
      </c>
      <c r="C98" s="18">
        <v>137</v>
      </c>
      <c r="D98" s="18">
        <v>137</v>
      </c>
      <c r="E98" s="184">
        <f aca="true" t="shared" si="4" ref="E98:E103">C98-D98</f>
        <v>0</v>
      </c>
      <c r="F98" s="145">
        <f aca="true" t="shared" si="5" ref="F98:F103">E98/C98</f>
        <v>0</v>
      </c>
      <c r="G98" s="31"/>
    </row>
    <row r="99" spans="1:7" ht="12.75" customHeight="1">
      <c r="A99" s="184">
        <v>2</v>
      </c>
      <c r="B99" s="322" t="s">
        <v>141</v>
      </c>
      <c r="C99" s="18">
        <v>158</v>
      </c>
      <c r="D99" s="18">
        <v>156</v>
      </c>
      <c r="E99" s="184">
        <f t="shared" si="4"/>
        <v>2</v>
      </c>
      <c r="F99" s="145">
        <f t="shared" si="5"/>
        <v>0.012658227848101266</v>
      </c>
      <c r="G99" s="31"/>
    </row>
    <row r="100" spans="1:7" ht="12.75" customHeight="1">
      <c r="A100" s="184">
        <v>3</v>
      </c>
      <c r="B100" s="322" t="s">
        <v>142</v>
      </c>
      <c r="C100" s="18">
        <v>47</v>
      </c>
      <c r="D100" s="18">
        <v>47</v>
      </c>
      <c r="E100" s="184">
        <f t="shared" si="4"/>
        <v>0</v>
      </c>
      <c r="F100" s="145">
        <f t="shared" si="5"/>
        <v>0</v>
      </c>
      <c r="G100" s="31"/>
    </row>
    <row r="101" spans="1:7" ht="12.75" customHeight="1">
      <c r="A101" s="184">
        <v>4</v>
      </c>
      <c r="B101" s="323" t="s">
        <v>143</v>
      </c>
      <c r="C101" s="18">
        <v>87</v>
      </c>
      <c r="D101" s="18">
        <v>87</v>
      </c>
      <c r="E101" s="184">
        <f t="shared" si="4"/>
        <v>0</v>
      </c>
      <c r="F101" s="145">
        <f t="shared" si="5"/>
        <v>0</v>
      </c>
      <c r="G101" s="31"/>
    </row>
    <row r="102" spans="1:7" ht="12.75" customHeight="1">
      <c r="A102" s="184">
        <v>5</v>
      </c>
      <c r="B102" s="323" t="s">
        <v>178</v>
      </c>
      <c r="C102" s="184">
        <v>88</v>
      </c>
      <c r="D102" s="184">
        <v>88</v>
      </c>
      <c r="E102" s="184">
        <f t="shared" si="4"/>
        <v>0</v>
      </c>
      <c r="F102" s="200">
        <f t="shared" si="5"/>
        <v>0</v>
      </c>
      <c r="G102" s="31"/>
    </row>
    <row r="103" spans="1:7" ht="12.75" customHeight="1">
      <c r="A103" s="184">
        <v>6</v>
      </c>
      <c r="B103" s="323" t="s">
        <v>179</v>
      </c>
      <c r="C103" s="184">
        <v>97</v>
      </c>
      <c r="D103" s="184">
        <v>97</v>
      </c>
      <c r="E103" s="184">
        <f t="shared" si="4"/>
        <v>0</v>
      </c>
      <c r="F103" s="145">
        <f t="shared" si="5"/>
        <v>0</v>
      </c>
      <c r="G103" s="31"/>
    </row>
    <row r="104" spans="1:7" ht="12.75" customHeight="1">
      <c r="A104" s="184">
        <v>7</v>
      </c>
      <c r="B104" s="323" t="s">
        <v>145</v>
      </c>
      <c r="C104" s="184">
        <v>54</v>
      </c>
      <c r="D104" s="184">
        <v>54</v>
      </c>
      <c r="E104" s="184">
        <f aca="true" t="shared" si="6" ref="E104:E114">C104-D104</f>
        <v>0</v>
      </c>
      <c r="F104" s="200">
        <f aca="true" t="shared" si="7" ref="F104:F114">E104/C104</f>
        <v>0</v>
      </c>
      <c r="G104" s="31"/>
    </row>
    <row r="105" spans="1:7" ht="12.75" customHeight="1">
      <c r="A105" s="184">
        <v>8</v>
      </c>
      <c r="B105" s="323" t="s">
        <v>180</v>
      </c>
      <c r="C105" s="184">
        <v>105</v>
      </c>
      <c r="D105" s="184">
        <v>105</v>
      </c>
      <c r="E105" s="184">
        <f t="shared" si="6"/>
        <v>0</v>
      </c>
      <c r="F105" s="145">
        <f t="shared" si="7"/>
        <v>0</v>
      </c>
      <c r="G105" s="31"/>
    </row>
    <row r="106" spans="1:7" ht="12.75" customHeight="1">
      <c r="A106" s="184">
        <v>9</v>
      </c>
      <c r="B106" s="323" t="s">
        <v>147</v>
      </c>
      <c r="C106" s="184">
        <v>74</v>
      </c>
      <c r="D106" s="184">
        <v>74</v>
      </c>
      <c r="E106" s="184">
        <f t="shared" si="6"/>
        <v>0</v>
      </c>
      <c r="F106" s="200">
        <f t="shared" si="7"/>
        <v>0</v>
      </c>
      <c r="G106" s="31"/>
    </row>
    <row r="107" spans="1:7" ht="12.75" customHeight="1">
      <c r="A107" s="184">
        <v>10</v>
      </c>
      <c r="B107" s="323" t="s">
        <v>181</v>
      </c>
      <c r="C107" s="184">
        <v>121</v>
      </c>
      <c r="D107" s="184">
        <v>121</v>
      </c>
      <c r="E107" s="184">
        <f t="shared" si="6"/>
        <v>0</v>
      </c>
      <c r="F107" s="145">
        <f t="shared" si="7"/>
        <v>0</v>
      </c>
      <c r="G107" s="31"/>
    </row>
    <row r="108" spans="1:7" ht="12.75" customHeight="1">
      <c r="A108" s="184">
        <v>11</v>
      </c>
      <c r="B108" s="323" t="s">
        <v>148</v>
      </c>
      <c r="C108" s="184">
        <v>183</v>
      </c>
      <c r="D108" s="184">
        <v>183</v>
      </c>
      <c r="E108" s="184">
        <f t="shared" si="6"/>
        <v>0</v>
      </c>
      <c r="F108" s="200">
        <f t="shared" si="7"/>
        <v>0</v>
      </c>
      <c r="G108" s="31"/>
    </row>
    <row r="109" spans="1:7" ht="12.75" customHeight="1">
      <c r="A109" s="184">
        <v>12</v>
      </c>
      <c r="B109" s="323" t="s">
        <v>182</v>
      </c>
      <c r="C109" s="184">
        <v>132</v>
      </c>
      <c r="D109" s="184">
        <v>132</v>
      </c>
      <c r="E109" s="184">
        <f t="shared" si="6"/>
        <v>0</v>
      </c>
      <c r="F109" s="145">
        <f t="shared" si="7"/>
        <v>0</v>
      </c>
      <c r="G109" s="31"/>
    </row>
    <row r="110" spans="1:7" ht="12.75" customHeight="1">
      <c r="A110" s="184">
        <v>13</v>
      </c>
      <c r="B110" s="323" t="s">
        <v>150</v>
      </c>
      <c r="C110" s="184">
        <v>267</v>
      </c>
      <c r="D110" s="184">
        <v>267</v>
      </c>
      <c r="E110" s="184">
        <f t="shared" si="6"/>
        <v>0</v>
      </c>
      <c r="F110" s="200">
        <f t="shared" si="7"/>
        <v>0</v>
      </c>
      <c r="G110" s="31"/>
    </row>
    <row r="111" spans="1:8" ht="12.75" customHeight="1">
      <c r="A111" s="184">
        <v>14</v>
      </c>
      <c r="B111" s="323" t="s">
        <v>151</v>
      </c>
      <c r="C111" s="184">
        <v>144</v>
      </c>
      <c r="D111" s="184">
        <v>144</v>
      </c>
      <c r="E111" s="184">
        <f t="shared" si="6"/>
        <v>0</v>
      </c>
      <c r="F111" s="145">
        <f t="shared" si="7"/>
        <v>0</v>
      </c>
      <c r="G111" s="31"/>
      <c r="H111" s="10" t="s">
        <v>14</v>
      </c>
    </row>
    <row r="112" spans="1:8" ht="12.75" customHeight="1">
      <c r="A112" s="184">
        <v>15</v>
      </c>
      <c r="B112" s="323" t="s">
        <v>152</v>
      </c>
      <c r="C112" s="184">
        <v>80</v>
      </c>
      <c r="D112" s="184">
        <v>80</v>
      </c>
      <c r="E112" s="184">
        <f t="shared" si="6"/>
        <v>0</v>
      </c>
      <c r="F112" s="200">
        <f t="shared" si="7"/>
        <v>0</v>
      </c>
      <c r="G112" s="31"/>
      <c r="H112" s="10" t="s">
        <v>14</v>
      </c>
    </row>
    <row r="113" spans="1:7" ht="12.75" customHeight="1">
      <c r="A113" s="184">
        <v>16</v>
      </c>
      <c r="B113" s="323" t="s">
        <v>153</v>
      </c>
      <c r="C113" s="184">
        <v>55</v>
      </c>
      <c r="D113" s="184">
        <v>55</v>
      </c>
      <c r="E113" s="184">
        <f t="shared" si="6"/>
        <v>0</v>
      </c>
      <c r="F113" s="145">
        <f t="shared" si="7"/>
        <v>0</v>
      </c>
      <c r="G113" s="31"/>
    </row>
    <row r="114" spans="1:7" ht="12.75" customHeight="1">
      <c r="A114" s="184">
        <v>17</v>
      </c>
      <c r="B114" s="323" t="s">
        <v>154</v>
      </c>
      <c r="C114" s="184">
        <v>95</v>
      </c>
      <c r="D114" s="184">
        <v>95</v>
      </c>
      <c r="E114" s="184">
        <f t="shared" si="6"/>
        <v>0</v>
      </c>
      <c r="F114" s="200">
        <f t="shared" si="7"/>
        <v>0</v>
      </c>
      <c r="G114" s="31"/>
    </row>
    <row r="115" spans="1:7" ht="12.75" customHeight="1">
      <c r="A115" s="184">
        <v>18</v>
      </c>
      <c r="B115" s="323" t="s">
        <v>155</v>
      </c>
      <c r="C115" s="184">
        <v>36</v>
      </c>
      <c r="D115" s="184">
        <v>36</v>
      </c>
      <c r="E115" s="184">
        <f>C115-D115</f>
        <v>0</v>
      </c>
      <c r="F115" s="200">
        <f>E115/C115</f>
        <v>0</v>
      </c>
      <c r="G115" s="31"/>
    </row>
    <row r="116" spans="1:7" ht="12.75" customHeight="1">
      <c r="A116" s="184">
        <v>19</v>
      </c>
      <c r="B116" s="323" t="s">
        <v>183</v>
      </c>
      <c r="C116" s="184">
        <v>122</v>
      </c>
      <c r="D116" s="184">
        <v>122</v>
      </c>
      <c r="E116" s="184">
        <f>C116-D116</f>
        <v>0</v>
      </c>
      <c r="F116" s="200">
        <f>E116/C116</f>
        <v>0</v>
      </c>
      <c r="G116" s="31"/>
    </row>
    <row r="117" spans="1:7" ht="12.75" customHeight="1">
      <c r="A117" s="184">
        <v>20</v>
      </c>
      <c r="B117" s="323" t="s">
        <v>157</v>
      </c>
      <c r="C117" s="184">
        <v>81</v>
      </c>
      <c r="D117" s="184">
        <v>81</v>
      </c>
      <c r="E117" s="184">
        <f>C117-D117</f>
        <v>0</v>
      </c>
      <c r="F117" s="200">
        <f>E117/C117</f>
        <v>0</v>
      </c>
      <c r="G117" s="31"/>
    </row>
    <row r="118" spans="1:7" ht="12.75" customHeight="1">
      <c r="A118" s="184">
        <v>21</v>
      </c>
      <c r="B118" s="323" t="s">
        <v>184</v>
      </c>
      <c r="C118" s="184">
        <v>238</v>
      </c>
      <c r="D118" s="184">
        <v>238</v>
      </c>
      <c r="E118" s="184">
        <f>C118-D118</f>
        <v>0</v>
      </c>
      <c r="F118" s="200">
        <f>E118/C118</f>
        <v>0</v>
      </c>
      <c r="G118" s="31"/>
    </row>
    <row r="119" spans="1:7" ht="17.25" customHeight="1">
      <c r="A119" s="34"/>
      <c r="B119" s="1" t="s">
        <v>31</v>
      </c>
      <c r="C119" s="43">
        <f>SUM(C98:C118)</f>
        <v>2401</v>
      </c>
      <c r="D119" s="43">
        <f>SUM(D98:D118)</f>
        <v>2399</v>
      </c>
      <c r="E119" s="208">
        <f>C119-D119</f>
        <v>2</v>
      </c>
      <c r="F119" s="144">
        <f>E119/C119</f>
        <v>0.0008329862557267805</v>
      </c>
      <c r="G119" s="31"/>
    </row>
    <row r="120" spans="1:7" ht="12.75" customHeight="1">
      <c r="A120" s="40"/>
      <c r="B120" s="2"/>
      <c r="C120" s="37"/>
      <c r="D120" s="37"/>
      <c r="E120" s="41"/>
      <c r="F120" s="42"/>
      <c r="G120" s="31"/>
    </row>
    <row r="121" spans="1:7" ht="12.75" customHeight="1">
      <c r="A121" s="40"/>
      <c r="B121" s="2"/>
      <c r="C121" s="37"/>
      <c r="D121" s="37"/>
      <c r="E121" s="41"/>
      <c r="F121" s="42"/>
      <c r="G121" s="31"/>
    </row>
    <row r="122" spans="1:7" ht="12.75" customHeight="1">
      <c r="A122" s="364" t="s">
        <v>197</v>
      </c>
      <c r="B122" s="364"/>
      <c r="C122" s="364"/>
      <c r="D122" s="364"/>
      <c r="E122" s="364"/>
      <c r="F122" s="364"/>
      <c r="G122" s="364"/>
    </row>
    <row r="123" spans="1:7" ht="64.5" customHeight="1">
      <c r="A123" s="16" t="s">
        <v>24</v>
      </c>
      <c r="B123" s="16" t="s">
        <v>25</v>
      </c>
      <c r="C123" s="16" t="s">
        <v>198</v>
      </c>
      <c r="D123" s="132" t="s">
        <v>104</v>
      </c>
      <c r="E123" s="29" t="s">
        <v>6</v>
      </c>
      <c r="F123" s="16" t="s">
        <v>32</v>
      </c>
      <c r="G123" s="31"/>
    </row>
    <row r="124" spans="1:7" ht="12.75" customHeight="1">
      <c r="A124" s="16">
        <v>1</v>
      </c>
      <c r="B124" s="16">
        <v>2</v>
      </c>
      <c r="C124" s="16">
        <v>3</v>
      </c>
      <c r="D124" s="16">
        <v>4</v>
      </c>
      <c r="E124" s="16" t="s">
        <v>33</v>
      </c>
      <c r="F124" s="16">
        <v>6</v>
      </c>
      <c r="G124" s="31"/>
    </row>
    <row r="125" spans="1:8" ht="12.75" customHeight="1">
      <c r="A125" s="184">
        <v>1</v>
      </c>
      <c r="B125" s="322" t="s">
        <v>140</v>
      </c>
      <c r="C125" s="184">
        <v>29576</v>
      </c>
      <c r="D125" s="219">
        <v>28865.9</v>
      </c>
      <c r="E125" s="219">
        <f>D125-C125</f>
        <v>-710.0999999999985</v>
      </c>
      <c r="F125" s="200">
        <f>E125/C125</f>
        <v>-0.024009331890722158</v>
      </c>
      <c r="G125" s="220"/>
      <c r="H125" s="186"/>
    </row>
    <row r="126" spans="1:8" ht="12.75" customHeight="1">
      <c r="A126" s="184">
        <v>2</v>
      </c>
      <c r="B126" s="322" t="s">
        <v>141</v>
      </c>
      <c r="C126" s="184">
        <v>47712</v>
      </c>
      <c r="D126" s="219">
        <v>38283</v>
      </c>
      <c r="E126" s="219">
        <f>D126-C126</f>
        <v>-9429</v>
      </c>
      <c r="F126" s="200">
        <f>E126/C126</f>
        <v>-0.19762323943661972</v>
      </c>
      <c r="G126" s="220"/>
      <c r="H126" s="186"/>
    </row>
    <row r="127" spans="1:8" ht="12.75" customHeight="1">
      <c r="A127" s="184">
        <v>3</v>
      </c>
      <c r="B127" s="322" t="s">
        <v>142</v>
      </c>
      <c r="C127" s="184">
        <v>44378</v>
      </c>
      <c r="D127" s="219">
        <v>37051.370833333334</v>
      </c>
      <c r="E127" s="219">
        <f>D127-C127</f>
        <v>-7326.629166666666</v>
      </c>
      <c r="F127" s="200">
        <f>E127/C127</f>
        <v>-0.16509597473222465</v>
      </c>
      <c r="G127" s="220"/>
      <c r="H127" s="186"/>
    </row>
    <row r="128" spans="1:8" ht="12.75" customHeight="1">
      <c r="A128" s="184">
        <v>4</v>
      </c>
      <c r="B128" s="323" t="s">
        <v>143</v>
      </c>
      <c r="C128" s="184">
        <v>44357</v>
      </c>
      <c r="D128" s="219">
        <v>39944.833333333336</v>
      </c>
      <c r="E128" s="219">
        <f>D128-C128</f>
        <v>-4412.166666666664</v>
      </c>
      <c r="F128" s="200">
        <f>E128/C128</f>
        <v>-0.09946945615498488</v>
      </c>
      <c r="G128" s="220"/>
      <c r="H128" s="186"/>
    </row>
    <row r="129" spans="1:8" ht="12.75" customHeight="1">
      <c r="A129" s="184">
        <v>5</v>
      </c>
      <c r="B129" s="323" t="s">
        <v>178</v>
      </c>
      <c r="C129" s="184">
        <v>51386</v>
      </c>
      <c r="D129" s="219">
        <v>46524.30416666667</v>
      </c>
      <c r="E129" s="219">
        <f aca="true" t="shared" si="8" ref="E129:E141">D129-C129</f>
        <v>-4861.695833333331</v>
      </c>
      <c r="F129" s="200">
        <f aca="true" t="shared" si="9" ref="F129:F141">E129/C129</f>
        <v>-0.09461129166180149</v>
      </c>
      <c r="G129" s="220"/>
      <c r="H129" s="186"/>
    </row>
    <row r="130" spans="1:8" ht="12.75" customHeight="1">
      <c r="A130" s="184">
        <v>6</v>
      </c>
      <c r="B130" s="323" t="s">
        <v>179</v>
      </c>
      <c r="C130" s="184">
        <v>53502</v>
      </c>
      <c r="D130" s="219">
        <v>45479.159166666665</v>
      </c>
      <c r="E130" s="219">
        <f t="shared" si="8"/>
        <v>-8022.8408333333355</v>
      </c>
      <c r="F130" s="200">
        <f t="shared" si="9"/>
        <v>-0.1499540359861937</v>
      </c>
      <c r="G130" s="220"/>
      <c r="H130" s="186"/>
    </row>
    <row r="131" spans="1:8" ht="12.75" customHeight="1">
      <c r="A131" s="184">
        <v>7</v>
      </c>
      <c r="B131" s="323" t="s">
        <v>145</v>
      </c>
      <c r="C131" s="184">
        <v>18733</v>
      </c>
      <c r="D131" s="219">
        <v>15070.891666666666</v>
      </c>
      <c r="E131" s="219">
        <f t="shared" si="8"/>
        <v>-3662.1083333333336</v>
      </c>
      <c r="F131" s="200">
        <f t="shared" si="9"/>
        <v>-0.19548968842861975</v>
      </c>
      <c r="G131" s="220"/>
      <c r="H131" s="186"/>
    </row>
    <row r="132" spans="1:8" ht="12.75" customHeight="1">
      <c r="A132" s="184">
        <v>8</v>
      </c>
      <c r="B132" s="323" t="s">
        <v>180</v>
      </c>
      <c r="C132" s="184">
        <v>45807</v>
      </c>
      <c r="D132" s="219">
        <v>40465.14166666667</v>
      </c>
      <c r="E132" s="219">
        <f t="shared" si="8"/>
        <v>-5341.85833333333</v>
      </c>
      <c r="F132" s="200">
        <f t="shared" si="9"/>
        <v>-0.11661663792287925</v>
      </c>
      <c r="G132" s="220"/>
      <c r="H132" s="186"/>
    </row>
    <row r="133" spans="1:8" ht="12.75" customHeight="1">
      <c r="A133" s="184">
        <v>9</v>
      </c>
      <c r="B133" s="323" t="s">
        <v>147</v>
      </c>
      <c r="C133" s="184">
        <v>30596</v>
      </c>
      <c r="D133" s="219">
        <v>29518.941666666666</v>
      </c>
      <c r="E133" s="219">
        <f t="shared" si="8"/>
        <v>-1077.0583333333343</v>
      </c>
      <c r="F133" s="200">
        <f t="shared" si="9"/>
        <v>-0.035202586394735724</v>
      </c>
      <c r="G133" s="220"/>
      <c r="H133" s="186"/>
    </row>
    <row r="134" spans="1:8" ht="12.75" customHeight="1">
      <c r="A134" s="184">
        <v>10</v>
      </c>
      <c r="B134" s="323" t="s">
        <v>181</v>
      </c>
      <c r="C134" s="184">
        <v>52652</v>
      </c>
      <c r="D134" s="219">
        <v>46292</v>
      </c>
      <c r="E134" s="219">
        <f t="shared" si="8"/>
        <v>-6360</v>
      </c>
      <c r="F134" s="200">
        <f t="shared" si="9"/>
        <v>-0.1207931322646813</v>
      </c>
      <c r="G134" s="220"/>
      <c r="H134" s="186"/>
    </row>
    <row r="135" spans="1:8" ht="12.75" customHeight="1">
      <c r="A135" s="184">
        <v>11</v>
      </c>
      <c r="B135" s="323" t="s">
        <v>148</v>
      </c>
      <c r="C135" s="184">
        <v>31958</v>
      </c>
      <c r="D135" s="219">
        <v>25839.0625</v>
      </c>
      <c r="E135" s="219">
        <f t="shared" si="8"/>
        <v>-6118.9375</v>
      </c>
      <c r="F135" s="200">
        <f t="shared" si="9"/>
        <v>-0.19146809875461543</v>
      </c>
      <c r="G135" s="220"/>
      <c r="H135" s="186"/>
    </row>
    <row r="136" spans="1:8" ht="12.75" customHeight="1">
      <c r="A136" s="184">
        <v>12</v>
      </c>
      <c r="B136" s="323" t="s">
        <v>182</v>
      </c>
      <c r="C136" s="184">
        <v>27046</v>
      </c>
      <c r="D136" s="219">
        <v>26515.5</v>
      </c>
      <c r="E136" s="219">
        <f t="shared" si="8"/>
        <v>-530.5</v>
      </c>
      <c r="F136" s="200">
        <f t="shared" si="9"/>
        <v>-0.01961473045921763</v>
      </c>
      <c r="G136" s="220"/>
      <c r="H136" s="186"/>
    </row>
    <row r="137" spans="1:8" ht="12.75" customHeight="1">
      <c r="A137" s="184">
        <v>13</v>
      </c>
      <c r="B137" s="323" t="s">
        <v>150</v>
      </c>
      <c r="C137" s="184">
        <v>103644</v>
      </c>
      <c r="D137" s="219">
        <v>88801.3125</v>
      </c>
      <c r="E137" s="219">
        <f t="shared" si="8"/>
        <v>-14842.6875</v>
      </c>
      <c r="F137" s="200">
        <f t="shared" si="9"/>
        <v>-0.14320836227856895</v>
      </c>
      <c r="G137" s="220"/>
      <c r="H137" s="186"/>
    </row>
    <row r="138" spans="1:8" s="211" customFormat="1" ht="12.75" customHeight="1">
      <c r="A138" s="184">
        <v>14</v>
      </c>
      <c r="B138" s="323" t="s">
        <v>151</v>
      </c>
      <c r="C138" s="184">
        <v>53483</v>
      </c>
      <c r="D138" s="219">
        <v>51626.575</v>
      </c>
      <c r="E138" s="219">
        <f t="shared" si="8"/>
        <v>-1856.425000000003</v>
      </c>
      <c r="F138" s="200">
        <f t="shared" si="9"/>
        <v>-0.03471056223472885</v>
      </c>
      <c r="G138" s="220"/>
      <c r="H138" s="186"/>
    </row>
    <row r="139" spans="1:8" ht="12.75" customHeight="1">
      <c r="A139" s="184">
        <v>15</v>
      </c>
      <c r="B139" s="323" t="s">
        <v>152</v>
      </c>
      <c r="C139" s="184">
        <v>27584</v>
      </c>
      <c r="D139" s="219">
        <v>25015.366666666665</v>
      </c>
      <c r="E139" s="219">
        <f t="shared" si="8"/>
        <v>-2568.633333333335</v>
      </c>
      <c r="F139" s="200">
        <f t="shared" si="9"/>
        <v>-0.09312040796597067</v>
      </c>
      <c r="G139" s="220"/>
      <c r="H139" s="186"/>
    </row>
    <row r="140" spans="1:8" ht="12.75" customHeight="1">
      <c r="A140" s="184">
        <v>16</v>
      </c>
      <c r="B140" s="323" t="s">
        <v>153</v>
      </c>
      <c r="C140" s="184">
        <v>40606</v>
      </c>
      <c r="D140" s="219">
        <v>37620.754166666666</v>
      </c>
      <c r="E140" s="219">
        <f t="shared" si="8"/>
        <v>-2985.2458333333343</v>
      </c>
      <c r="F140" s="200">
        <f t="shared" si="9"/>
        <v>-0.07351735786172818</v>
      </c>
      <c r="G140" s="220"/>
      <c r="H140" s="186"/>
    </row>
    <row r="141" spans="1:8" ht="12.75" customHeight="1">
      <c r="A141" s="184">
        <v>17</v>
      </c>
      <c r="B141" s="323" t="s">
        <v>154</v>
      </c>
      <c r="C141" s="184">
        <v>22772</v>
      </c>
      <c r="D141" s="219">
        <v>18356.725</v>
      </c>
      <c r="E141" s="219">
        <f t="shared" si="8"/>
        <v>-4415.2750000000015</v>
      </c>
      <c r="F141" s="200">
        <f t="shared" si="9"/>
        <v>-0.19389052344985075</v>
      </c>
      <c r="G141" s="220"/>
      <c r="H141" s="186"/>
    </row>
    <row r="142" spans="1:8" ht="12.75" customHeight="1">
      <c r="A142" s="184">
        <v>18</v>
      </c>
      <c r="B142" s="323" t="s">
        <v>155</v>
      </c>
      <c r="C142" s="184">
        <v>22166</v>
      </c>
      <c r="D142" s="219">
        <v>19195.554166666665</v>
      </c>
      <c r="E142" s="219">
        <f>D142-C142</f>
        <v>-2970.445833333335</v>
      </c>
      <c r="F142" s="200">
        <f>E142/C142</f>
        <v>-0.1340091055370087</v>
      </c>
      <c r="G142" s="220"/>
      <c r="H142" s="186" t="s">
        <v>14</v>
      </c>
    </row>
    <row r="143" spans="1:8" ht="12.75" customHeight="1">
      <c r="A143" s="184">
        <v>19</v>
      </c>
      <c r="B143" s="323" t="s">
        <v>183</v>
      </c>
      <c r="C143" s="184">
        <v>59826</v>
      </c>
      <c r="D143" s="219">
        <v>53231.691666666666</v>
      </c>
      <c r="E143" s="219">
        <f>D143-C143</f>
        <v>-6594.308333333334</v>
      </c>
      <c r="F143" s="200">
        <f>E143/C143</f>
        <v>-0.11022479078215716</v>
      </c>
      <c r="G143" s="220"/>
      <c r="H143" s="186"/>
    </row>
    <row r="144" spans="1:8" ht="12.75" customHeight="1">
      <c r="A144" s="184">
        <v>20</v>
      </c>
      <c r="B144" s="323" t="s">
        <v>157</v>
      </c>
      <c r="C144" s="184">
        <v>41699</v>
      </c>
      <c r="D144" s="219">
        <v>37404.125</v>
      </c>
      <c r="E144" s="219">
        <f>D144-C144</f>
        <v>-4294.875</v>
      </c>
      <c r="F144" s="200">
        <f>E144/C144</f>
        <v>-0.1029970742703662</v>
      </c>
      <c r="G144" s="220"/>
      <c r="H144" s="186"/>
    </row>
    <row r="145" spans="1:8" ht="12.75" customHeight="1">
      <c r="A145" s="184">
        <v>21</v>
      </c>
      <c r="B145" s="323" t="s">
        <v>184</v>
      </c>
      <c r="C145" s="184">
        <v>40047</v>
      </c>
      <c r="D145" s="219">
        <v>36568.63333333333</v>
      </c>
      <c r="E145" s="219">
        <f>D145-C145</f>
        <v>-3478.3666666666686</v>
      </c>
      <c r="F145" s="200">
        <f>E145/C145</f>
        <v>-0.08685710956293027</v>
      </c>
      <c r="G145" s="220"/>
      <c r="H145" s="186"/>
    </row>
    <row r="146" spans="1:8" ht="12.75" customHeight="1">
      <c r="A146" s="34"/>
      <c r="B146" s="1" t="s">
        <v>31</v>
      </c>
      <c r="C146" s="16">
        <f>SUM(C125:C145)</f>
        <v>889530</v>
      </c>
      <c r="D146" s="146">
        <f>SUM(D125:D145)</f>
        <v>787670.8424999999</v>
      </c>
      <c r="E146" s="146">
        <f>D146-C146</f>
        <v>-101859.15750000009</v>
      </c>
      <c r="F146" s="144">
        <f>E146/C146</f>
        <v>-0.11450896259822613</v>
      </c>
      <c r="G146" s="31"/>
      <c r="H146" s="10" t="s">
        <v>14</v>
      </c>
    </row>
    <row r="147" spans="1:7" ht="12.75" customHeight="1">
      <c r="A147" s="25"/>
      <c r="B147" s="36"/>
      <c r="C147" s="37"/>
      <c r="D147" s="37"/>
      <c r="E147" s="37"/>
      <c r="F147" s="38"/>
      <c r="G147" s="31"/>
    </row>
    <row r="148" spans="1:7" ht="28.5" customHeight="1">
      <c r="A148" s="356" t="s">
        <v>199</v>
      </c>
      <c r="B148" s="356"/>
      <c r="C148" s="356"/>
      <c r="D148" s="356"/>
      <c r="E148" s="356"/>
      <c r="F148" s="356"/>
      <c r="G148" s="31"/>
    </row>
    <row r="149" spans="1:7" ht="66" customHeight="1">
      <c r="A149" s="16" t="s">
        <v>24</v>
      </c>
      <c r="B149" s="16" t="s">
        <v>25</v>
      </c>
      <c r="C149" s="16" t="s">
        <v>198</v>
      </c>
      <c r="D149" s="16" t="s">
        <v>104</v>
      </c>
      <c r="E149" s="29" t="s">
        <v>6</v>
      </c>
      <c r="F149" s="16" t="s">
        <v>32</v>
      </c>
      <c r="G149" s="31"/>
    </row>
    <row r="150" spans="1:7" ht="12.75" customHeight="1">
      <c r="A150" s="16">
        <v>1</v>
      </c>
      <c r="B150" s="16">
        <v>2</v>
      </c>
      <c r="C150" s="16">
        <v>3</v>
      </c>
      <c r="D150" s="16">
        <v>4</v>
      </c>
      <c r="E150" s="16" t="s">
        <v>33</v>
      </c>
      <c r="F150" s="16">
        <v>6</v>
      </c>
      <c r="G150" s="31"/>
    </row>
    <row r="151" spans="1:7" ht="12.75" customHeight="1">
      <c r="A151" s="184">
        <v>1</v>
      </c>
      <c r="B151" s="322" t="s">
        <v>140</v>
      </c>
      <c r="C151" s="184">
        <v>22009</v>
      </c>
      <c r="D151" s="219">
        <v>21034.1125</v>
      </c>
      <c r="E151" s="219">
        <f>D151-C151</f>
        <v>-974.8875000000007</v>
      </c>
      <c r="F151" s="200">
        <f>E151/C151</f>
        <v>-0.04429494752146852</v>
      </c>
      <c r="G151" s="31"/>
    </row>
    <row r="152" spans="1:7" ht="12.75" customHeight="1">
      <c r="A152" s="184">
        <v>2</v>
      </c>
      <c r="B152" s="322" t="s">
        <v>141</v>
      </c>
      <c r="C152" s="184">
        <v>34983</v>
      </c>
      <c r="D152" s="219">
        <v>28031.566666666666</v>
      </c>
      <c r="E152" s="219">
        <f aca="true" t="shared" si="10" ref="E152:E169">D152-C152</f>
        <v>-6951.433333333334</v>
      </c>
      <c r="F152" s="200">
        <f aca="true" t="shared" si="11" ref="F152:F169">E152/C152</f>
        <v>-0.19870889670220776</v>
      </c>
      <c r="G152" s="31"/>
    </row>
    <row r="153" spans="1:7" ht="12.75" customHeight="1">
      <c r="A153" s="184">
        <v>3</v>
      </c>
      <c r="B153" s="322" t="s">
        <v>142</v>
      </c>
      <c r="C153" s="184">
        <v>28415</v>
      </c>
      <c r="D153" s="219">
        <v>24367.666666666668</v>
      </c>
      <c r="E153" s="219">
        <f t="shared" si="10"/>
        <v>-4047.333333333332</v>
      </c>
      <c r="F153" s="200">
        <f t="shared" si="11"/>
        <v>-0.14243650653997297</v>
      </c>
      <c r="G153" s="31"/>
    </row>
    <row r="154" spans="1:7" ht="12.75" customHeight="1">
      <c r="A154" s="184">
        <v>4</v>
      </c>
      <c r="B154" s="323" t="s">
        <v>143</v>
      </c>
      <c r="C154" s="184">
        <v>27944</v>
      </c>
      <c r="D154" s="219">
        <v>25022.741666666665</v>
      </c>
      <c r="E154" s="219">
        <f t="shared" si="10"/>
        <v>-2921.258333333335</v>
      </c>
      <c r="F154" s="200">
        <f t="shared" si="11"/>
        <v>-0.10453973423036556</v>
      </c>
      <c r="G154" s="31"/>
    </row>
    <row r="155" spans="1:7" ht="12.75" customHeight="1">
      <c r="A155" s="184">
        <v>5</v>
      </c>
      <c r="B155" s="323" t="s">
        <v>178</v>
      </c>
      <c r="C155" s="184">
        <v>34903</v>
      </c>
      <c r="D155" s="219">
        <v>30029.295833333334</v>
      </c>
      <c r="E155" s="219">
        <f t="shared" si="10"/>
        <v>-4873.704166666666</v>
      </c>
      <c r="F155" s="200">
        <f t="shared" si="11"/>
        <v>-0.139635680791527</v>
      </c>
      <c r="G155" s="31"/>
    </row>
    <row r="156" spans="1:7" ht="12.75" customHeight="1">
      <c r="A156" s="184">
        <v>6</v>
      </c>
      <c r="B156" s="323" t="s">
        <v>179</v>
      </c>
      <c r="C156" s="184">
        <v>37415</v>
      </c>
      <c r="D156" s="219">
        <v>32139.885416666668</v>
      </c>
      <c r="E156" s="219">
        <f t="shared" si="10"/>
        <v>-5275.114583333332</v>
      </c>
      <c r="F156" s="200">
        <f t="shared" si="11"/>
        <v>-0.14098929796427453</v>
      </c>
      <c r="G156" s="31"/>
    </row>
    <row r="157" spans="1:7" ht="12.75" customHeight="1">
      <c r="A157" s="184">
        <v>7</v>
      </c>
      <c r="B157" s="323" t="s">
        <v>145</v>
      </c>
      <c r="C157" s="184">
        <v>14328</v>
      </c>
      <c r="D157" s="219">
        <v>11658.270833333334</v>
      </c>
      <c r="E157" s="219">
        <f t="shared" si="10"/>
        <v>-2669.729166666666</v>
      </c>
      <c r="F157" s="200">
        <f t="shared" si="11"/>
        <v>-0.18632950632793593</v>
      </c>
      <c r="G157" s="31"/>
    </row>
    <row r="158" spans="1:7" ht="12.75" customHeight="1">
      <c r="A158" s="184">
        <v>8</v>
      </c>
      <c r="B158" s="323" t="s">
        <v>180</v>
      </c>
      <c r="C158" s="184">
        <v>31205</v>
      </c>
      <c r="D158" s="219">
        <v>27906.170833333334</v>
      </c>
      <c r="E158" s="219">
        <f t="shared" si="10"/>
        <v>-3298.8291666666664</v>
      </c>
      <c r="F158" s="200">
        <f t="shared" si="11"/>
        <v>-0.10571476259146503</v>
      </c>
      <c r="G158" s="31"/>
    </row>
    <row r="159" spans="1:7" ht="12.75" customHeight="1">
      <c r="A159" s="184">
        <v>9</v>
      </c>
      <c r="B159" s="323" t="s">
        <v>147</v>
      </c>
      <c r="C159" s="184">
        <v>41939</v>
      </c>
      <c r="D159" s="219">
        <v>37465.67916666667</v>
      </c>
      <c r="E159" s="219">
        <f t="shared" si="10"/>
        <v>-4473.320833333331</v>
      </c>
      <c r="F159" s="200">
        <f t="shared" si="11"/>
        <v>-0.10666255354999717</v>
      </c>
      <c r="G159" s="31"/>
    </row>
    <row r="160" spans="1:7" ht="12.75" customHeight="1">
      <c r="A160" s="184">
        <v>10</v>
      </c>
      <c r="B160" s="323" t="s">
        <v>181</v>
      </c>
      <c r="C160" s="184">
        <v>36303</v>
      </c>
      <c r="D160" s="219">
        <v>31746.9375</v>
      </c>
      <c r="E160" s="219">
        <f t="shared" si="10"/>
        <v>-4556.0625</v>
      </c>
      <c r="F160" s="200">
        <f t="shared" si="11"/>
        <v>-0.12550099165358236</v>
      </c>
      <c r="G160" s="31"/>
    </row>
    <row r="161" spans="1:7" ht="12.75" customHeight="1">
      <c r="A161" s="184">
        <v>11</v>
      </c>
      <c r="B161" s="323" t="s">
        <v>148</v>
      </c>
      <c r="C161" s="184">
        <v>24779</v>
      </c>
      <c r="D161" s="219">
        <v>20283.016666666666</v>
      </c>
      <c r="E161" s="219">
        <f t="shared" si="10"/>
        <v>-4495.983333333334</v>
      </c>
      <c r="F161" s="200">
        <f t="shared" si="11"/>
        <v>-0.18144329203492204</v>
      </c>
      <c r="G161" s="31"/>
    </row>
    <row r="162" spans="1:7" ht="12.75" customHeight="1">
      <c r="A162" s="184">
        <v>12</v>
      </c>
      <c r="B162" s="323" t="s">
        <v>182</v>
      </c>
      <c r="C162" s="184">
        <v>18354</v>
      </c>
      <c r="D162" s="219">
        <v>17124.404166666667</v>
      </c>
      <c r="E162" s="219">
        <f t="shared" si="10"/>
        <v>-1229.5958333333328</v>
      </c>
      <c r="F162" s="200">
        <f t="shared" si="11"/>
        <v>-0.06699334386691363</v>
      </c>
      <c r="G162" s="31"/>
    </row>
    <row r="163" spans="1:7" ht="12.75" customHeight="1">
      <c r="A163" s="184">
        <v>13</v>
      </c>
      <c r="B163" s="323" t="s">
        <v>150</v>
      </c>
      <c r="C163" s="184">
        <v>49771</v>
      </c>
      <c r="D163" s="219">
        <v>46810.041666666664</v>
      </c>
      <c r="E163" s="219">
        <f t="shared" si="10"/>
        <v>-2960.9583333333358</v>
      </c>
      <c r="F163" s="200">
        <f t="shared" si="11"/>
        <v>-0.05949163837040316</v>
      </c>
      <c r="G163" s="31"/>
    </row>
    <row r="164" spans="1:7" ht="12.75" customHeight="1">
      <c r="A164" s="184">
        <v>14</v>
      </c>
      <c r="B164" s="323" t="s">
        <v>151</v>
      </c>
      <c r="C164" s="184">
        <v>29559</v>
      </c>
      <c r="D164" s="219">
        <v>27332.329166666666</v>
      </c>
      <c r="E164" s="219">
        <f t="shared" si="10"/>
        <v>-2226.6708333333336</v>
      </c>
      <c r="F164" s="200">
        <f t="shared" si="11"/>
        <v>-0.07532970781600641</v>
      </c>
      <c r="G164" s="31"/>
    </row>
    <row r="165" spans="1:7" ht="12.75" customHeight="1">
      <c r="A165" s="184">
        <v>15</v>
      </c>
      <c r="B165" s="323" t="s">
        <v>152</v>
      </c>
      <c r="C165" s="184">
        <v>16441</v>
      </c>
      <c r="D165" s="219">
        <v>15045.245833333332</v>
      </c>
      <c r="E165" s="219">
        <f t="shared" si="10"/>
        <v>-1395.7541666666675</v>
      </c>
      <c r="F165" s="200">
        <f t="shared" si="11"/>
        <v>-0.08489472457068716</v>
      </c>
      <c r="G165" s="31"/>
    </row>
    <row r="166" spans="1:7" ht="12.75" customHeight="1">
      <c r="A166" s="184">
        <v>16</v>
      </c>
      <c r="B166" s="323" t="s">
        <v>153</v>
      </c>
      <c r="C166" s="184">
        <v>24750</v>
      </c>
      <c r="D166" s="219">
        <v>23196.595833333333</v>
      </c>
      <c r="E166" s="219">
        <f t="shared" si="10"/>
        <v>-1553.4041666666672</v>
      </c>
      <c r="F166" s="200">
        <f t="shared" si="11"/>
        <v>-0.06276380471380473</v>
      </c>
      <c r="G166" s="31"/>
    </row>
    <row r="167" spans="1:8" ht="12.75" customHeight="1">
      <c r="A167" s="184">
        <v>17</v>
      </c>
      <c r="B167" s="323" t="s">
        <v>154</v>
      </c>
      <c r="C167" s="184">
        <v>17016</v>
      </c>
      <c r="D167" s="219">
        <v>13590.025</v>
      </c>
      <c r="E167" s="219">
        <f t="shared" si="10"/>
        <v>-3425.9750000000004</v>
      </c>
      <c r="F167" s="200">
        <f t="shared" si="11"/>
        <v>-0.2013384461683122</v>
      </c>
      <c r="G167" s="31" t="s">
        <v>14</v>
      </c>
      <c r="H167" s="10" t="s">
        <v>14</v>
      </c>
    </row>
    <row r="168" spans="1:8" ht="12.75" customHeight="1">
      <c r="A168" s="184">
        <v>18</v>
      </c>
      <c r="B168" s="323" t="s">
        <v>155</v>
      </c>
      <c r="C168" s="184">
        <v>16862</v>
      </c>
      <c r="D168" s="219">
        <v>14067.05</v>
      </c>
      <c r="E168" s="219">
        <f t="shared" si="10"/>
        <v>-2794.9500000000007</v>
      </c>
      <c r="F168" s="200">
        <f t="shared" si="11"/>
        <v>-0.16575435891353343</v>
      </c>
      <c r="G168" s="31"/>
      <c r="H168" s="10" t="s">
        <v>14</v>
      </c>
    </row>
    <row r="169" spans="1:7" ht="12.75" customHeight="1">
      <c r="A169" s="184">
        <v>19</v>
      </c>
      <c r="B169" s="323" t="s">
        <v>183</v>
      </c>
      <c r="C169" s="184">
        <v>39210</v>
      </c>
      <c r="D169" s="219">
        <v>34437.075</v>
      </c>
      <c r="E169" s="219">
        <f t="shared" si="10"/>
        <v>-4772.925000000003</v>
      </c>
      <c r="F169" s="200">
        <f t="shared" si="11"/>
        <v>-0.12172723794950276</v>
      </c>
      <c r="G169" s="31"/>
    </row>
    <row r="170" spans="1:7" ht="12.75" customHeight="1">
      <c r="A170" s="184">
        <v>20</v>
      </c>
      <c r="B170" s="323" t="s">
        <v>157</v>
      </c>
      <c r="C170" s="184">
        <v>28990</v>
      </c>
      <c r="D170" s="219">
        <v>22398.183333333334</v>
      </c>
      <c r="E170" s="219">
        <f>D170-C170</f>
        <v>-6591.816666666666</v>
      </c>
      <c r="F170" s="200">
        <f>E170/C170</f>
        <v>-0.22738243072323785</v>
      </c>
      <c r="G170" s="31"/>
    </row>
    <row r="171" spans="1:8" ht="12.75" customHeight="1">
      <c r="A171" s="184">
        <v>21</v>
      </c>
      <c r="B171" s="323" t="s">
        <v>184</v>
      </c>
      <c r="C171" s="18">
        <v>26535</v>
      </c>
      <c r="D171" s="147">
        <v>24587.858333333334</v>
      </c>
      <c r="E171" s="147">
        <f>D171-C171</f>
        <v>-1947.1416666666664</v>
      </c>
      <c r="F171" s="145">
        <f>E171/C171</f>
        <v>-0.07338012687645247</v>
      </c>
      <c r="G171" s="31"/>
      <c r="H171" s="10" t="s">
        <v>14</v>
      </c>
    </row>
    <row r="172" spans="1:7" ht="12.75" customHeight="1">
      <c r="A172" s="34"/>
      <c r="B172" s="1" t="s">
        <v>31</v>
      </c>
      <c r="C172" s="16">
        <f>SUM(C151:C171)</f>
        <v>601711</v>
      </c>
      <c r="D172" s="146">
        <f>SUM(D151:D171)</f>
        <v>528274.1520833335</v>
      </c>
      <c r="E172" s="146">
        <f>D172-C172</f>
        <v>-73436.84791666653</v>
      </c>
      <c r="F172" s="144">
        <f>E172/C172</f>
        <v>-0.12204670999311386</v>
      </c>
      <c r="G172" s="31"/>
    </row>
    <row r="173" spans="1:12" ht="12.75" customHeight="1">
      <c r="A173" s="40"/>
      <c r="B173" s="2"/>
      <c r="C173" s="44"/>
      <c r="D173" s="45"/>
      <c r="E173" s="46"/>
      <c r="F173" s="38"/>
      <c r="G173" s="31"/>
      <c r="J173" s="10">
        <f>C172+C146</f>
        <v>1491241</v>
      </c>
      <c r="K173" s="10">
        <f>D172+D146</f>
        <v>1315944.9945833334</v>
      </c>
      <c r="L173" s="10">
        <f>K173/J173</f>
        <v>0.8824495803048155</v>
      </c>
    </row>
    <row r="174" spans="1:7" ht="12.75" customHeight="1">
      <c r="A174" s="25"/>
      <c r="B174" s="32"/>
      <c r="C174" s="32"/>
      <c r="D174" s="32"/>
      <c r="E174" s="32"/>
      <c r="G174" s="31"/>
    </row>
    <row r="175" spans="1:7" ht="12.75" customHeight="1">
      <c r="A175" s="356" t="s">
        <v>200</v>
      </c>
      <c r="B175" s="356"/>
      <c r="C175" s="356"/>
      <c r="D175" s="356"/>
      <c r="E175" s="356"/>
      <c r="F175" s="356"/>
      <c r="G175" s="356"/>
    </row>
    <row r="176" spans="1:7" ht="64.5" customHeight="1">
      <c r="A176" s="16" t="s">
        <v>24</v>
      </c>
      <c r="B176" s="16" t="s">
        <v>25</v>
      </c>
      <c r="C176" s="16" t="s">
        <v>201</v>
      </c>
      <c r="D176" s="16" t="s">
        <v>104</v>
      </c>
      <c r="E176" s="29" t="s">
        <v>6</v>
      </c>
      <c r="F176" s="16" t="s">
        <v>32</v>
      </c>
      <c r="G176" s="31"/>
    </row>
    <row r="177" spans="1:7" ht="12.75" customHeight="1">
      <c r="A177" s="16">
        <v>1</v>
      </c>
      <c r="B177" s="16">
        <v>2</v>
      </c>
      <c r="C177" s="16">
        <v>3</v>
      </c>
      <c r="D177" s="16">
        <v>4</v>
      </c>
      <c r="E177" s="16" t="s">
        <v>33</v>
      </c>
      <c r="F177" s="16">
        <v>6</v>
      </c>
      <c r="G177" s="31"/>
    </row>
    <row r="178" spans="1:7" ht="12.75" customHeight="1">
      <c r="A178" s="184">
        <v>1</v>
      </c>
      <c r="B178" s="322" t="s">
        <v>140</v>
      </c>
      <c r="C178" s="147">
        <v>31823</v>
      </c>
      <c r="D178" s="219">
        <f>D125</f>
        <v>28865.9</v>
      </c>
      <c r="E178" s="147">
        <f>D178-C178</f>
        <v>-2957.0999999999985</v>
      </c>
      <c r="F178" s="145">
        <f>E178/C178</f>
        <v>-0.09292335732017719</v>
      </c>
      <c r="G178" s="31"/>
    </row>
    <row r="179" spans="1:7" ht="12.75" customHeight="1">
      <c r="A179" s="184">
        <v>2</v>
      </c>
      <c r="B179" s="322" t="s">
        <v>141</v>
      </c>
      <c r="C179" s="147">
        <v>50092</v>
      </c>
      <c r="D179" s="219">
        <f aca="true" t="shared" si="12" ref="D179:D198">D126</f>
        <v>38283</v>
      </c>
      <c r="E179" s="147">
        <f>D179-C179</f>
        <v>-11809</v>
      </c>
      <c r="F179" s="145">
        <f>E179/C179</f>
        <v>-0.23574622694242595</v>
      </c>
      <c r="G179" s="31"/>
    </row>
    <row r="180" spans="1:7" ht="12.75" customHeight="1">
      <c r="A180" s="184">
        <v>3</v>
      </c>
      <c r="B180" s="322" t="s">
        <v>142</v>
      </c>
      <c r="C180" s="147">
        <v>42442</v>
      </c>
      <c r="D180" s="219">
        <f t="shared" si="12"/>
        <v>37051.370833333334</v>
      </c>
      <c r="E180" s="147">
        <f aca="true" t="shared" si="13" ref="E180:E192">D180-C180</f>
        <v>-5390.629166666666</v>
      </c>
      <c r="F180" s="145">
        <f aca="true" t="shared" si="14" ref="F180:F192">E180/C180</f>
        <v>-0.1270116669022823</v>
      </c>
      <c r="G180" s="31"/>
    </row>
    <row r="181" spans="1:7" ht="12.75" customHeight="1">
      <c r="A181" s="184">
        <v>4</v>
      </c>
      <c r="B181" s="323" t="s">
        <v>143</v>
      </c>
      <c r="C181" s="147">
        <v>46314</v>
      </c>
      <c r="D181" s="219">
        <f t="shared" si="12"/>
        <v>39944.833333333336</v>
      </c>
      <c r="E181" s="147">
        <f t="shared" si="13"/>
        <v>-6369.166666666664</v>
      </c>
      <c r="F181" s="145">
        <f t="shared" si="14"/>
        <v>-0.137521411812123</v>
      </c>
      <c r="G181" s="31"/>
    </row>
    <row r="182" spans="1:7" ht="12.75" customHeight="1">
      <c r="A182" s="184">
        <v>5</v>
      </c>
      <c r="B182" s="323" t="s">
        <v>178</v>
      </c>
      <c r="C182" s="147">
        <v>49250</v>
      </c>
      <c r="D182" s="219">
        <f t="shared" si="12"/>
        <v>46524.30416666667</v>
      </c>
      <c r="E182" s="147">
        <f t="shared" si="13"/>
        <v>-2725.6958333333314</v>
      </c>
      <c r="F182" s="145">
        <f t="shared" si="14"/>
        <v>-0.055344077834179314</v>
      </c>
      <c r="G182" s="31"/>
    </row>
    <row r="183" spans="1:7" ht="12.75" customHeight="1">
      <c r="A183" s="184">
        <v>6</v>
      </c>
      <c r="B183" s="323" t="s">
        <v>179</v>
      </c>
      <c r="C183" s="147">
        <v>59450</v>
      </c>
      <c r="D183" s="219">
        <f t="shared" si="12"/>
        <v>45479.159166666665</v>
      </c>
      <c r="E183" s="147">
        <f t="shared" si="13"/>
        <v>-13970.840833333335</v>
      </c>
      <c r="F183" s="145">
        <f t="shared" si="14"/>
        <v>-0.23500152789458933</v>
      </c>
      <c r="G183" s="31"/>
    </row>
    <row r="184" spans="1:7" ht="12.75" customHeight="1">
      <c r="A184" s="184">
        <v>7</v>
      </c>
      <c r="B184" s="323" t="s">
        <v>145</v>
      </c>
      <c r="C184" s="147">
        <v>19638</v>
      </c>
      <c r="D184" s="219">
        <f t="shared" si="12"/>
        <v>15070.891666666666</v>
      </c>
      <c r="E184" s="147">
        <f t="shared" si="13"/>
        <v>-4567.108333333334</v>
      </c>
      <c r="F184" s="145">
        <f t="shared" si="14"/>
        <v>-0.23256484027565605</v>
      </c>
      <c r="G184" s="31"/>
    </row>
    <row r="185" spans="1:7" ht="12.75" customHeight="1">
      <c r="A185" s="184">
        <v>8</v>
      </c>
      <c r="B185" s="323" t="s">
        <v>180</v>
      </c>
      <c r="C185" s="147">
        <v>48357</v>
      </c>
      <c r="D185" s="219">
        <f t="shared" si="12"/>
        <v>40465.14166666667</v>
      </c>
      <c r="E185" s="147">
        <f t="shared" si="13"/>
        <v>-7891.85833333333</v>
      </c>
      <c r="F185" s="145">
        <f t="shared" si="14"/>
        <v>-0.1631999159032473</v>
      </c>
      <c r="G185" s="31"/>
    </row>
    <row r="186" spans="1:7" ht="12.75" customHeight="1">
      <c r="A186" s="184">
        <v>9</v>
      </c>
      <c r="B186" s="323" t="s">
        <v>147</v>
      </c>
      <c r="C186" s="147">
        <v>43659</v>
      </c>
      <c r="D186" s="219">
        <f t="shared" si="12"/>
        <v>29518.941666666666</v>
      </c>
      <c r="E186" s="147">
        <f t="shared" si="13"/>
        <v>-14140.058333333334</v>
      </c>
      <c r="F186" s="145">
        <f t="shared" si="14"/>
        <v>-0.3238749933194378</v>
      </c>
      <c r="G186" s="31"/>
    </row>
    <row r="187" spans="1:7" ht="12.75" customHeight="1">
      <c r="A187" s="184">
        <v>10</v>
      </c>
      <c r="B187" s="323" t="s">
        <v>181</v>
      </c>
      <c r="C187" s="147">
        <v>51510</v>
      </c>
      <c r="D187" s="219">
        <f t="shared" si="12"/>
        <v>46292</v>
      </c>
      <c r="E187" s="147">
        <f t="shared" si="13"/>
        <v>-5218</v>
      </c>
      <c r="F187" s="145">
        <f t="shared" si="14"/>
        <v>-0.10130071830712482</v>
      </c>
      <c r="G187" s="31"/>
    </row>
    <row r="188" spans="1:7" ht="12.75" customHeight="1">
      <c r="A188" s="184">
        <v>11</v>
      </c>
      <c r="B188" s="323" t="s">
        <v>148</v>
      </c>
      <c r="C188" s="147">
        <v>34269</v>
      </c>
      <c r="D188" s="219">
        <f t="shared" si="12"/>
        <v>25839.0625</v>
      </c>
      <c r="E188" s="147">
        <f t="shared" si="13"/>
        <v>-8429.9375</v>
      </c>
      <c r="F188" s="145">
        <f t="shared" si="14"/>
        <v>-0.24599309871895883</v>
      </c>
      <c r="G188" s="31"/>
    </row>
    <row r="189" spans="1:7" ht="12.75" customHeight="1">
      <c r="A189" s="184">
        <v>12</v>
      </c>
      <c r="B189" s="323" t="s">
        <v>182</v>
      </c>
      <c r="C189" s="147">
        <v>24444</v>
      </c>
      <c r="D189" s="219">
        <f t="shared" si="12"/>
        <v>26515.5</v>
      </c>
      <c r="E189" s="147">
        <f t="shared" si="13"/>
        <v>2071.5</v>
      </c>
      <c r="F189" s="145">
        <f t="shared" si="14"/>
        <v>0.08474472263132057</v>
      </c>
      <c r="G189" s="31"/>
    </row>
    <row r="190" spans="1:7" ht="12.75" customHeight="1">
      <c r="A190" s="184">
        <v>13</v>
      </c>
      <c r="B190" s="323" t="s">
        <v>150</v>
      </c>
      <c r="C190" s="147">
        <v>89277</v>
      </c>
      <c r="D190" s="219">
        <f t="shared" si="12"/>
        <v>88801.3125</v>
      </c>
      <c r="E190" s="147">
        <f t="shared" si="13"/>
        <v>-475.6875</v>
      </c>
      <c r="F190" s="145">
        <f t="shared" si="14"/>
        <v>-0.005328220034275345</v>
      </c>
      <c r="G190" s="31"/>
    </row>
    <row r="191" spans="1:7" ht="12.75" customHeight="1">
      <c r="A191" s="184">
        <v>14</v>
      </c>
      <c r="B191" s="323" t="s">
        <v>151</v>
      </c>
      <c r="C191" s="147">
        <v>53296</v>
      </c>
      <c r="D191" s="219">
        <f t="shared" si="12"/>
        <v>51626.575</v>
      </c>
      <c r="E191" s="147">
        <f t="shared" si="13"/>
        <v>-1669.425000000003</v>
      </c>
      <c r="F191" s="145">
        <f t="shared" si="14"/>
        <v>-0.03132364530171125</v>
      </c>
      <c r="G191" s="31"/>
    </row>
    <row r="192" spans="1:7" ht="12.75" customHeight="1">
      <c r="A192" s="184">
        <v>15</v>
      </c>
      <c r="B192" s="323" t="s">
        <v>152</v>
      </c>
      <c r="C192" s="147">
        <v>25268</v>
      </c>
      <c r="D192" s="219">
        <f t="shared" si="12"/>
        <v>25015.366666666665</v>
      </c>
      <c r="E192" s="147">
        <f t="shared" si="13"/>
        <v>-252.63333333333503</v>
      </c>
      <c r="F192" s="145">
        <f t="shared" si="14"/>
        <v>-0.009998153131760924</v>
      </c>
      <c r="G192" s="31"/>
    </row>
    <row r="193" spans="1:7" ht="12.75" customHeight="1">
      <c r="A193" s="184">
        <v>16</v>
      </c>
      <c r="B193" s="323" t="s">
        <v>153</v>
      </c>
      <c r="C193" s="147">
        <v>39867</v>
      </c>
      <c r="D193" s="219">
        <f t="shared" si="12"/>
        <v>37620.754166666666</v>
      </c>
      <c r="E193" s="147">
        <f aca="true" t="shared" si="15" ref="E193:E199">D193-C193</f>
        <v>-2246.2458333333343</v>
      </c>
      <c r="F193" s="145">
        <f aca="true" t="shared" si="16" ref="F193:F199">E193/C193</f>
        <v>-0.05634348793070294</v>
      </c>
      <c r="G193" s="31"/>
    </row>
    <row r="194" spans="1:7" ht="12.75" customHeight="1">
      <c r="A194" s="184">
        <v>17</v>
      </c>
      <c r="B194" s="323" t="s">
        <v>154</v>
      </c>
      <c r="C194" s="147">
        <v>22601</v>
      </c>
      <c r="D194" s="219">
        <f t="shared" si="12"/>
        <v>18356.725</v>
      </c>
      <c r="E194" s="147">
        <f t="shared" si="15"/>
        <v>-4244.2750000000015</v>
      </c>
      <c r="F194" s="145">
        <f t="shared" si="16"/>
        <v>-0.18779146940400873</v>
      </c>
      <c r="G194" s="31"/>
    </row>
    <row r="195" spans="1:7" ht="12.75" customHeight="1">
      <c r="A195" s="184">
        <v>18</v>
      </c>
      <c r="B195" s="323" t="s">
        <v>155</v>
      </c>
      <c r="C195" s="147">
        <v>23229</v>
      </c>
      <c r="D195" s="219">
        <f t="shared" si="12"/>
        <v>19195.554166666665</v>
      </c>
      <c r="E195" s="147">
        <f t="shared" si="15"/>
        <v>-4033.445833333335</v>
      </c>
      <c r="F195" s="145">
        <f t="shared" si="16"/>
        <v>-0.1736383758807239</v>
      </c>
      <c r="G195" s="31"/>
    </row>
    <row r="196" spans="1:7" ht="12.75" customHeight="1">
      <c r="A196" s="184">
        <v>19</v>
      </c>
      <c r="B196" s="323" t="s">
        <v>183</v>
      </c>
      <c r="C196" s="147">
        <v>93000</v>
      </c>
      <c r="D196" s="219">
        <f t="shared" si="12"/>
        <v>53231.691666666666</v>
      </c>
      <c r="E196" s="147">
        <f t="shared" si="15"/>
        <v>-39768.308333333334</v>
      </c>
      <c r="F196" s="145">
        <f t="shared" si="16"/>
        <v>-0.4276162186379928</v>
      </c>
      <c r="G196" s="31"/>
    </row>
    <row r="197" spans="1:7" ht="12.75" customHeight="1">
      <c r="A197" s="184">
        <v>20</v>
      </c>
      <c r="B197" s="323" t="s">
        <v>157</v>
      </c>
      <c r="C197" s="147">
        <v>38935</v>
      </c>
      <c r="D197" s="219">
        <f t="shared" si="12"/>
        <v>37404.125</v>
      </c>
      <c r="E197" s="147">
        <f t="shared" si="15"/>
        <v>-1530.875</v>
      </c>
      <c r="F197" s="145">
        <f t="shared" si="16"/>
        <v>-0.039318736355464234</v>
      </c>
      <c r="G197" s="31"/>
    </row>
    <row r="198" spans="1:7" ht="12.75" customHeight="1">
      <c r="A198" s="184">
        <v>21</v>
      </c>
      <c r="B198" s="323" t="s">
        <v>184</v>
      </c>
      <c r="C198" s="147">
        <v>38091</v>
      </c>
      <c r="D198" s="219">
        <f t="shared" si="12"/>
        <v>36568.63333333333</v>
      </c>
      <c r="E198" s="147">
        <f t="shared" si="15"/>
        <v>-1522.3666666666686</v>
      </c>
      <c r="F198" s="145">
        <f t="shared" si="16"/>
        <v>-0.03996657128105507</v>
      </c>
      <c r="G198" s="31"/>
    </row>
    <row r="199" spans="1:7" ht="12.75" customHeight="1">
      <c r="A199" s="34"/>
      <c r="B199" s="1" t="s">
        <v>31</v>
      </c>
      <c r="C199" s="146">
        <f>SUM(C178:C198)</f>
        <v>924812</v>
      </c>
      <c r="D199" s="221">
        <f>SUM(D178:D198)</f>
        <v>787670.8424999999</v>
      </c>
      <c r="E199" s="146">
        <f t="shared" si="15"/>
        <v>-137141.1575000001</v>
      </c>
      <c r="F199" s="144">
        <f t="shared" si="16"/>
        <v>-0.14829084992409278</v>
      </c>
      <c r="G199" s="31"/>
    </row>
    <row r="200" spans="1:7" ht="12.75" customHeight="1">
      <c r="A200" s="25"/>
      <c r="B200" s="36"/>
      <c r="C200" s="37"/>
      <c r="D200" s="37"/>
      <c r="E200" s="37"/>
      <c r="F200" s="38"/>
      <c r="G200" s="31"/>
    </row>
    <row r="201" spans="1:7" ht="12.75" customHeight="1">
      <c r="A201" s="356" t="s">
        <v>202</v>
      </c>
      <c r="B201" s="356"/>
      <c r="C201" s="356"/>
      <c r="D201" s="356"/>
      <c r="E201" s="356"/>
      <c r="F201" s="356"/>
      <c r="G201" s="31"/>
    </row>
    <row r="202" spans="1:7" ht="66" customHeight="1">
      <c r="A202" s="16" t="s">
        <v>24</v>
      </c>
      <c r="B202" s="16" t="s">
        <v>25</v>
      </c>
      <c r="C202" s="16" t="s">
        <v>201</v>
      </c>
      <c r="D202" s="16" t="s">
        <v>104</v>
      </c>
      <c r="E202" s="29" t="s">
        <v>6</v>
      </c>
      <c r="F202" s="16" t="s">
        <v>32</v>
      </c>
      <c r="G202" s="31"/>
    </row>
    <row r="203" spans="1:7" ht="12.75" customHeight="1">
      <c r="A203" s="16">
        <v>1</v>
      </c>
      <c r="B203" s="16">
        <v>2</v>
      </c>
      <c r="C203" s="16">
        <v>3</v>
      </c>
      <c r="D203" s="16">
        <v>4</v>
      </c>
      <c r="E203" s="16" t="s">
        <v>33</v>
      </c>
      <c r="F203" s="16">
        <v>6</v>
      </c>
      <c r="G203" s="31"/>
    </row>
    <row r="204" spans="1:7" ht="12.75" customHeight="1">
      <c r="A204" s="184">
        <v>1</v>
      </c>
      <c r="B204" s="322" t="s">
        <v>140</v>
      </c>
      <c r="C204" s="184">
        <v>27068</v>
      </c>
      <c r="D204" s="219">
        <f>D151</f>
        <v>21034.1125</v>
      </c>
      <c r="E204" s="219">
        <f>D204-C204</f>
        <v>-6033.887500000001</v>
      </c>
      <c r="F204" s="200">
        <f>E204/C204</f>
        <v>-0.2229158970001478</v>
      </c>
      <c r="G204" s="31"/>
    </row>
    <row r="205" spans="1:7" ht="12.75" customHeight="1">
      <c r="A205" s="184">
        <v>2</v>
      </c>
      <c r="B205" s="322" t="s">
        <v>141</v>
      </c>
      <c r="C205" s="184">
        <v>36491</v>
      </c>
      <c r="D205" s="219">
        <f aca="true" t="shared" si="17" ref="D205:D224">D152</f>
        <v>28031.566666666666</v>
      </c>
      <c r="E205" s="219">
        <f>D205-C205</f>
        <v>-8459.433333333334</v>
      </c>
      <c r="F205" s="200">
        <f>E205/C205</f>
        <v>-0.2318224585057503</v>
      </c>
      <c r="G205" s="31"/>
    </row>
    <row r="206" spans="1:7" ht="12.75" customHeight="1">
      <c r="A206" s="184">
        <v>3</v>
      </c>
      <c r="B206" s="322" t="s">
        <v>142</v>
      </c>
      <c r="C206" s="184">
        <v>28609</v>
      </c>
      <c r="D206" s="219">
        <f t="shared" si="17"/>
        <v>24367.666666666668</v>
      </c>
      <c r="E206" s="219">
        <f>D206-C206</f>
        <v>-4241.333333333332</v>
      </c>
      <c r="F206" s="200">
        <f>E206/C206</f>
        <v>-0.14825171566057296</v>
      </c>
      <c r="G206" s="31"/>
    </row>
    <row r="207" spans="1:7" ht="12.75" customHeight="1">
      <c r="A207" s="184">
        <v>4</v>
      </c>
      <c r="B207" s="323" t="s">
        <v>143</v>
      </c>
      <c r="C207" s="184">
        <v>28754</v>
      </c>
      <c r="D207" s="219">
        <f t="shared" si="17"/>
        <v>25022.741666666665</v>
      </c>
      <c r="E207" s="219">
        <f>D207-C207</f>
        <v>-3731.258333333335</v>
      </c>
      <c r="F207" s="200">
        <f>E207/C207</f>
        <v>-0.12976484431151614</v>
      </c>
      <c r="G207" s="31"/>
    </row>
    <row r="208" spans="1:7" ht="12.75" customHeight="1">
      <c r="A208" s="184">
        <v>5</v>
      </c>
      <c r="B208" s="323" t="s">
        <v>178</v>
      </c>
      <c r="C208" s="184">
        <v>33634</v>
      </c>
      <c r="D208" s="219">
        <f t="shared" si="17"/>
        <v>30029.295833333334</v>
      </c>
      <c r="E208" s="219">
        <f aca="true" t="shared" si="18" ref="E208:E219">D208-C208</f>
        <v>-3604.7041666666664</v>
      </c>
      <c r="F208" s="200">
        <f aca="true" t="shared" si="19" ref="F208:F219">E208/C208</f>
        <v>-0.10717441180551425</v>
      </c>
      <c r="G208" s="31"/>
    </row>
    <row r="209" spans="1:7" ht="12.75" customHeight="1">
      <c r="A209" s="184">
        <v>6</v>
      </c>
      <c r="B209" s="323" t="s">
        <v>179</v>
      </c>
      <c r="C209" s="184">
        <v>42471</v>
      </c>
      <c r="D209" s="219">
        <f t="shared" si="17"/>
        <v>32139.885416666668</v>
      </c>
      <c r="E209" s="219">
        <f t="shared" si="18"/>
        <v>-10331.114583333332</v>
      </c>
      <c r="F209" s="200">
        <f t="shared" si="19"/>
        <v>-0.24325103207678964</v>
      </c>
      <c r="G209" s="31"/>
    </row>
    <row r="210" spans="1:7" ht="12.75" customHeight="1">
      <c r="A210" s="184">
        <v>7</v>
      </c>
      <c r="B210" s="323" t="s">
        <v>145</v>
      </c>
      <c r="C210" s="184">
        <v>15192</v>
      </c>
      <c r="D210" s="219">
        <f t="shared" si="17"/>
        <v>11658.270833333334</v>
      </c>
      <c r="E210" s="219">
        <f t="shared" si="18"/>
        <v>-3533.729166666666</v>
      </c>
      <c r="F210" s="200">
        <f t="shared" si="19"/>
        <v>-0.23260460549411968</v>
      </c>
      <c r="G210" s="31"/>
    </row>
    <row r="211" spans="1:7" ht="12.75" customHeight="1">
      <c r="A211" s="184">
        <v>8</v>
      </c>
      <c r="B211" s="323" t="s">
        <v>180</v>
      </c>
      <c r="C211" s="184">
        <v>37447</v>
      </c>
      <c r="D211" s="219">
        <f t="shared" si="17"/>
        <v>27906.170833333334</v>
      </c>
      <c r="E211" s="219">
        <f t="shared" si="18"/>
        <v>-9540.829166666666</v>
      </c>
      <c r="F211" s="200">
        <f t="shared" si="19"/>
        <v>-0.2547822032917635</v>
      </c>
      <c r="G211" s="31"/>
    </row>
    <row r="212" spans="1:7" ht="12.75" customHeight="1">
      <c r="A212" s="184">
        <v>9</v>
      </c>
      <c r="B212" s="323" t="s">
        <v>147</v>
      </c>
      <c r="C212" s="184">
        <v>29050</v>
      </c>
      <c r="D212" s="219">
        <f t="shared" si="17"/>
        <v>37465.67916666667</v>
      </c>
      <c r="E212" s="219">
        <f t="shared" si="18"/>
        <v>8415.679166666669</v>
      </c>
      <c r="F212" s="200">
        <f t="shared" si="19"/>
        <v>0.2896963568559955</v>
      </c>
      <c r="G212" s="31"/>
    </row>
    <row r="213" spans="1:7" ht="12.75" customHeight="1">
      <c r="A213" s="184">
        <v>10</v>
      </c>
      <c r="B213" s="323" t="s">
        <v>181</v>
      </c>
      <c r="C213" s="184">
        <v>37748</v>
      </c>
      <c r="D213" s="219">
        <f t="shared" si="17"/>
        <v>31746.9375</v>
      </c>
      <c r="E213" s="219">
        <f t="shared" si="18"/>
        <v>-6001.0625</v>
      </c>
      <c r="F213" s="200">
        <f t="shared" si="19"/>
        <v>-0.15897696566705521</v>
      </c>
      <c r="G213" s="31"/>
    </row>
    <row r="214" spans="1:7" ht="12.75" customHeight="1">
      <c r="A214" s="184">
        <v>11</v>
      </c>
      <c r="B214" s="323" t="s">
        <v>148</v>
      </c>
      <c r="C214" s="184">
        <v>25595</v>
      </c>
      <c r="D214" s="219">
        <f t="shared" si="17"/>
        <v>20283.016666666666</v>
      </c>
      <c r="E214" s="219">
        <f t="shared" si="18"/>
        <v>-5311.983333333334</v>
      </c>
      <c r="F214" s="200">
        <f t="shared" si="19"/>
        <v>-0.20753988409194504</v>
      </c>
      <c r="G214" s="31"/>
    </row>
    <row r="215" spans="1:7" ht="12.75" customHeight="1">
      <c r="A215" s="184">
        <v>12</v>
      </c>
      <c r="B215" s="323" t="s">
        <v>182</v>
      </c>
      <c r="C215" s="184">
        <v>16796</v>
      </c>
      <c r="D215" s="219">
        <f t="shared" si="17"/>
        <v>17124.404166666667</v>
      </c>
      <c r="E215" s="219">
        <f t="shared" si="18"/>
        <v>328.40416666666715</v>
      </c>
      <c r="F215" s="200">
        <f t="shared" si="19"/>
        <v>0.019552522425974467</v>
      </c>
      <c r="G215" s="31"/>
    </row>
    <row r="216" spans="1:7" ht="12.75" customHeight="1">
      <c r="A216" s="184">
        <v>13</v>
      </c>
      <c r="B216" s="323" t="s">
        <v>150</v>
      </c>
      <c r="C216" s="184">
        <v>49640</v>
      </c>
      <c r="D216" s="219">
        <f t="shared" si="17"/>
        <v>46810.041666666664</v>
      </c>
      <c r="E216" s="219">
        <f t="shared" si="18"/>
        <v>-2829.9583333333358</v>
      </c>
      <c r="F216" s="200">
        <f t="shared" si="19"/>
        <v>-0.05700963604619935</v>
      </c>
      <c r="G216" s="31"/>
    </row>
    <row r="217" spans="1:8" ht="12.75" customHeight="1">
      <c r="A217" s="184">
        <v>14</v>
      </c>
      <c r="B217" s="323" t="s">
        <v>151</v>
      </c>
      <c r="C217" s="184">
        <v>31252</v>
      </c>
      <c r="D217" s="219">
        <f t="shared" si="17"/>
        <v>27332.329166666666</v>
      </c>
      <c r="E217" s="219">
        <f t="shared" si="18"/>
        <v>-3919.6708333333336</v>
      </c>
      <c r="F217" s="200">
        <f t="shared" si="19"/>
        <v>-0.12542143969452624</v>
      </c>
      <c r="G217" s="31"/>
      <c r="H217" s="10" t="s">
        <v>14</v>
      </c>
    </row>
    <row r="218" spans="1:7" ht="12.75" customHeight="1">
      <c r="A218" s="184">
        <v>15</v>
      </c>
      <c r="B218" s="323" t="s">
        <v>152</v>
      </c>
      <c r="C218" s="184">
        <v>17959</v>
      </c>
      <c r="D218" s="219">
        <f t="shared" si="17"/>
        <v>15045.245833333332</v>
      </c>
      <c r="E218" s="219">
        <f t="shared" si="18"/>
        <v>-2913.7541666666675</v>
      </c>
      <c r="F218" s="200">
        <f t="shared" si="19"/>
        <v>-0.1622447890565548</v>
      </c>
      <c r="G218" s="31"/>
    </row>
    <row r="219" spans="1:7" ht="12.75" customHeight="1">
      <c r="A219" s="184">
        <v>16</v>
      </c>
      <c r="B219" s="323" t="s">
        <v>153</v>
      </c>
      <c r="C219" s="184">
        <v>26038</v>
      </c>
      <c r="D219" s="219">
        <f t="shared" si="17"/>
        <v>23196.595833333333</v>
      </c>
      <c r="E219" s="219">
        <f t="shared" si="18"/>
        <v>-2841.404166666667</v>
      </c>
      <c r="F219" s="200">
        <f t="shared" si="19"/>
        <v>-0.1091252848401055</v>
      </c>
      <c r="G219" s="31"/>
    </row>
    <row r="220" spans="1:7" ht="12.75" customHeight="1">
      <c r="A220" s="184">
        <v>17</v>
      </c>
      <c r="B220" s="323" t="s">
        <v>154</v>
      </c>
      <c r="C220" s="184">
        <v>18649</v>
      </c>
      <c r="D220" s="219">
        <f t="shared" si="17"/>
        <v>13590.025</v>
      </c>
      <c r="E220" s="219">
        <f aca="true" t="shared" si="20" ref="E220:E225">D220-C220</f>
        <v>-5058.975</v>
      </c>
      <c r="F220" s="200">
        <f aca="true" t="shared" si="21" ref="F220:F225">E220/C220</f>
        <v>-0.27127325861976515</v>
      </c>
      <c r="G220" s="31"/>
    </row>
    <row r="221" spans="1:7" ht="12.75" customHeight="1">
      <c r="A221" s="184">
        <v>18</v>
      </c>
      <c r="B221" s="323" t="s">
        <v>155</v>
      </c>
      <c r="C221" s="184">
        <v>19235</v>
      </c>
      <c r="D221" s="219">
        <f t="shared" si="17"/>
        <v>14067.05</v>
      </c>
      <c r="E221" s="219">
        <f t="shared" si="20"/>
        <v>-5167.950000000001</v>
      </c>
      <c r="F221" s="200">
        <f t="shared" si="21"/>
        <v>-0.26867429165583573</v>
      </c>
      <c r="G221" s="31"/>
    </row>
    <row r="222" spans="1:7" ht="12.75" customHeight="1">
      <c r="A222" s="184">
        <v>19</v>
      </c>
      <c r="B222" s="323" t="s">
        <v>183</v>
      </c>
      <c r="C222" s="184">
        <v>50428</v>
      </c>
      <c r="D222" s="219">
        <f t="shared" si="17"/>
        <v>34437.075</v>
      </c>
      <c r="E222" s="219">
        <f t="shared" si="20"/>
        <v>-15990.925000000003</v>
      </c>
      <c r="F222" s="200">
        <f t="shared" si="21"/>
        <v>-0.31710408899817566</v>
      </c>
      <c r="G222" s="31"/>
    </row>
    <row r="223" spans="1:7" ht="12.75" customHeight="1">
      <c r="A223" s="184">
        <v>20</v>
      </c>
      <c r="B223" s="323" t="s">
        <v>157</v>
      </c>
      <c r="C223" s="184">
        <v>29860</v>
      </c>
      <c r="D223" s="219">
        <f t="shared" si="17"/>
        <v>22398.183333333334</v>
      </c>
      <c r="E223" s="219">
        <f t="shared" si="20"/>
        <v>-7461.816666666666</v>
      </c>
      <c r="F223" s="200">
        <f t="shared" si="21"/>
        <v>-0.2498933913820049</v>
      </c>
      <c r="G223" s="31" t="s">
        <v>14</v>
      </c>
    </row>
    <row r="224" spans="1:7" ht="12.75" customHeight="1">
      <c r="A224" s="184">
        <v>21</v>
      </c>
      <c r="B224" s="323" t="s">
        <v>184</v>
      </c>
      <c r="C224" s="184">
        <v>29517</v>
      </c>
      <c r="D224" s="219">
        <f t="shared" si="17"/>
        <v>24587.858333333334</v>
      </c>
      <c r="E224" s="219">
        <f t="shared" si="20"/>
        <v>-4929.141666666666</v>
      </c>
      <c r="F224" s="200">
        <f t="shared" si="21"/>
        <v>-0.16699331458707412</v>
      </c>
      <c r="G224" s="31" t="s">
        <v>14</v>
      </c>
    </row>
    <row r="225" spans="1:7" ht="12.75" customHeight="1">
      <c r="A225" s="34"/>
      <c r="B225" s="1" t="s">
        <v>31</v>
      </c>
      <c r="C225" s="16">
        <f>SUM(C204:C224)</f>
        <v>631433</v>
      </c>
      <c r="D225" s="146">
        <f>SUM(D204:D224)</f>
        <v>528274.1520833335</v>
      </c>
      <c r="E225" s="146">
        <f t="shared" si="20"/>
        <v>-103158.84791666653</v>
      </c>
      <c r="F225" s="144">
        <f t="shared" si="21"/>
        <v>-0.16337259521860045</v>
      </c>
      <c r="G225" s="31"/>
    </row>
    <row r="226" spans="1:7" ht="12.75" customHeight="1">
      <c r="A226" s="40"/>
      <c r="B226" s="2"/>
      <c r="C226" s="148"/>
      <c r="D226" s="182"/>
      <c r="E226" s="182"/>
      <c r="F226" s="149"/>
      <c r="G226" s="31"/>
    </row>
    <row r="227" spans="1:7" ht="12.75" customHeight="1">
      <c r="A227" s="40"/>
      <c r="B227" s="2"/>
      <c r="C227" s="148"/>
      <c r="D227" s="182"/>
      <c r="E227" s="182"/>
      <c r="F227" s="149"/>
      <c r="G227" s="31"/>
    </row>
    <row r="228" spans="1:8" ht="14.25">
      <c r="A228" s="324" t="s">
        <v>203</v>
      </c>
      <c r="B228" s="48"/>
      <c r="C228" s="48"/>
      <c r="D228" s="48"/>
      <c r="E228" s="48"/>
      <c r="F228" s="48"/>
      <c r="G228" s="48"/>
      <c r="H228" s="48"/>
    </row>
    <row r="229" spans="1:6" ht="60" customHeight="1">
      <c r="A229" s="49" t="s">
        <v>34</v>
      </c>
      <c r="B229" s="49" t="s">
        <v>35</v>
      </c>
      <c r="C229" s="50" t="s">
        <v>204</v>
      </c>
      <c r="D229" s="50" t="s">
        <v>205</v>
      </c>
      <c r="E229" s="49" t="s">
        <v>36</v>
      </c>
      <c r="F229" s="51"/>
    </row>
    <row r="230" spans="1:6" ht="13.5" customHeight="1">
      <c r="A230" s="49">
        <v>1</v>
      </c>
      <c r="B230" s="49">
        <v>2</v>
      </c>
      <c r="C230" s="50">
        <v>3</v>
      </c>
      <c r="D230" s="50">
        <v>4</v>
      </c>
      <c r="E230" s="49">
        <v>5</v>
      </c>
      <c r="F230" s="51"/>
    </row>
    <row r="231" spans="1:7" ht="12.75" customHeight="1">
      <c r="A231" s="184">
        <v>1</v>
      </c>
      <c r="B231" s="322" t="s">
        <v>140</v>
      </c>
      <c r="C231" s="209">
        <v>13662712</v>
      </c>
      <c r="D231" s="209">
        <v>11976003</v>
      </c>
      <c r="E231" s="200">
        <f aca="true" t="shared" si="22" ref="E231:E252">D231/C231</f>
        <v>0.8765465450783124</v>
      </c>
      <c r="F231" s="148"/>
      <c r="G231" s="31"/>
    </row>
    <row r="232" spans="1:7" ht="12.75" customHeight="1">
      <c r="A232" s="184">
        <v>2</v>
      </c>
      <c r="B232" s="322" t="s">
        <v>141</v>
      </c>
      <c r="C232" s="209">
        <v>20087256</v>
      </c>
      <c r="D232" s="209">
        <v>15915567</v>
      </c>
      <c r="E232" s="200">
        <f t="shared" si="22"/>
        <v>0.7923216092830201</v>
      </c>
      <c r="F232" s="148"/>
      <c r="G232" s="31"/>
    </row>
    <row r="233" spans="1:7" ht="12.75" customHeight="1">
      <c r="A233" s="184">
        <v>3</v>
      </c>
      <c r="B233" s="322" t="s">
        <v>142</v>
      </c>
      <c r="C233" s="209">
        <v>16553692</v>
      </c>
      <c r="D233" s="209">
        <v>14740663</v>
      </c>
      <c r="E233" s="200">
        <f t="shared" si="22"/>
        <v>0.8904758527584058</v>
      </c>
      <c r="F233" s="148"/>
      <c r="G233" s="31"/>
    </row>
    <row r="234" spans="1:7" ht="12.75" customHeight="1">
      <c r="A234" s="184">
        <v>4</v>
      </c>
      <c r="B234" s="323" t="s">
        <v>143</v>
      </c>
      <c r="C234" s="209">
        <v>17415776</v>
      </c>
      <c r="D234" s="209">
        <v>15592218</v>
      </c>
      <c r="E234" s="200">
        <f t="shared" si="22"/>
        <v>0.8952927506646847</v>
      </c>
      <c r="F234" s="148"/>
      <c r="G234" s="31"/>
    </row>
    <row r="235" spans="1:7" ht="12.75" customHeight="1">
      <c r="A235" s="184">
        <v>5</v>
      </c>
      <c r="B235" s="323" t="s">
        <v>178</v>
      </c>
      <c r="C235" s="209">
        <v>19337938</v>
      </c>
      <c r="D235" s="209">
        <v>18372834</v>
      </c>
      <c r="E235" s="200">
        <f t="shared" si="22"/>
        <v>0.9500927141249497</v>
      </c>
      <c r="F235" s="148"/>
      <c r="G235" s="31" t="s">
        <v>14</v>
      </c>
    </row>
    <row r="236" spans="1:7" ht="12.75" customHeight="1">
      <c r="A236" s="184">
        <v>6</v>
      </c>
      <c r="B236" s="323" t="s">
        <v>179</v>
      </c>
      <c r="C236" s="209">
        <v>23645672</v>
      </c>
      <c r="D236" s="209">
        <v>18628570.7</v>
      </c>
      <c r="E236" s="200">
        <f t="shared" si="22"/>
        <v>0.7878215810487432</v>
      </c>
      <c r="F236" s="148"/>
      <c r="G236" s="31"/>
    </row>
    <row r="237" spans="1:7" ht="12.75" customHeight="1">
      <c r="A237" s="184">
        <v>7</v>
      </c>
      <c r="B237" s="323" t="s">
        <v>145</v>
      </c>
      <c r="C237" s="209">
        <v>8080560</v>
      </c>
      <c r="D237" s="209">
        <v>6414999</v>
      </c>
      <c r="E237" s="200">
        <f t="shared" si="22"/>
        <v>0.7938804983813003</v>
      </c>
      <c r="F237" s="148"/>
      <c r="G237" s="31"/>
    </row>
    <row r="238" spans="1:7" ht="12.75" customHeight="1">
      <c r="A238" s="184">
        <v>8</v>
      </c>
      <c r="B238" s="323" t="s">
        <v>180</v>
      </c>
      <c r="C238" s="209">
        <v>19906528</v>
      </c>
      <c r="D238" s="209">
        <v>16409115</v>
      </c>
      <c r="E238" s="200">
        <f t="shared" si="22"/>
        <v>0.8243082369763326</v>
      </c>
      <c r="F238" s="148"/>
      <c r="G238" s="31"/>
    </row>
    <row r="239" spans="1:7" ht="12.75" customHeight="1">
      <c r="A239" s="184">
        <v>9</v>
      </c>
      <c r="B239" s="323" t="s">
        <v>147</v>
      </c>
      <c r="C239" s="209">
        <v>16868488</v>
      </c>
      <c r="D239" s="209">
        <v>16076309</v>
      </c>
      <c r="E239" s="200">
        <f t="shared" si="22"/>
        <v>0.9530379367729935</v>
      </c>
      <c r="F239" s="148"/>
      <c r="G239" s="31"/>
    </row>
    <row r="240" spans="1:7" ht="12.75" customHeight="1">
      <c r="A240" s="184">
        <v>10</v>
      </c>
      <c r="B240" s="323" t="s">
        <v>181</v>
      </c>
      <c r="C240" s="209">
        <v>20707856</v>
      </c>
      <c r="D240" s="209">
        <v>18729345</v>
      </c>
      <c r="E240" s="200">
        <f t="shared" si="22"/>
        <v>0.9044560190103698</v>
      </c>
      <c r="F240" s="148"/>
      <c r="G240" s="31"/>
    </row>
    <row r="241" spans="1:7" ht="12.75" customHeight="1">
      <c r="A241" s="184">
        <v>11</v>
      </c>
      <c r="B241" s="323" t="s">
        <v>148</v>
      </c>
      <c r="C241" s="209">
        <v>13888448</v>
      </c>
      <c r="D241" s="209">
        <v>11069299</v>
      </c>
      <c r="E241" s="200">
        <f t="shared" si="22"/>
        <v>0.797014828438714</v>
      </c>
      <c r="F241" s="148"/>
      <c r="G241" s="31"/>
    </row>
    <row r="242" spans="1:7" ht="12.75" customHeight="1">
      <c r="A242" s="184">
        <v>12</v>
      </c>
      <c r="B242" s="323" t="s">
        <v>182</v>
      </c>
      <c r="C242" s="209">
        <v>9567680</v>
      </c>
      <c r="D242" s="209">
        <v>10473577</v>
      </c>
      <c r="E242" s="200">
        <f t="shared" si="22"/>
        <v>1.0946830370580956</v>
      </c>
      <c r="F242" s="148"/>
      <c r="G242" s="31"/>
    </row>
    <row r="243" spans="1:7" ht="12.75" customHeight="1">
      <c r="A243" s="184">
        <v>13</v>
      </c>
      <c r="B243" s="323" t="s">
        <v>150</v>
      </c>
      <c r="C243" s="209">
        <v>32228744</v>
      </c>
      <c r="D243" s="209">
        <v>32546725</v>
      </c>
      <c r="E243" s="200">
        <f t="shared" si="22"/>
        <v>1.0098663789069782</v>
      </c>
      <c r="F243" s="148"/>
      <c r="G243" s="31"/>
    </row>
    <row r="244" spans="1:7" ht="12.75" customHeight="1">
      <c r="A244" s="184">
        <v>14</v>
      </c>
      <c r="B244" s="323" t="s">
        <v>151</v>
      </c>
      <c r="C244" s="209">
        <v>19615136</v>
      </c>
      <c r="D244" s="209">
        <v>18950137</v>
      </c>
      <c r="E244" s="200">
        <f t="shared" si="22"/>
        <v>0.966097660500544</v>
      </c>
      <c r="F244" s="148"/>
      <c r="G244" s="31"/>
    </row>
    <row r="245" spans="1:7" ht="12.75" customHeight="1">
      <c r="A245" s="184">
        <v>15</v>
      </c>
      <c r="B245" s="323" t="s">
        <v>152</v>
      </c>
      <c r="C245" s="209">
        <v>10028664</v>
      </c>
      <c r="D245" s="209">
        <v>9614547</v>
      </c>
      <c r="E245" s="200">
        <f t="shared" si="22"/>
        <v>0.9587066632205447</v>
      </c>
      <c r="F245" s="148" t="s">
        <v>14</v>
      </c>
      <c r="G245" s="31"/>
    </row>
    <row r="246" spans="1:8" ht="12.75" customHeight="1">
      <c r="A246" s="184">
        <v>16</v>
      </c>
      <c r="B246" s="323" t="s">
        <v>153</v>
      </c>
      <c r="C246" s="209">
        <v>15289960</v>
      </c>
      <c r="D246" s="209">
        <v>14596164</v>
      </c>
      <c r="E246" s="200">
        <f t="shared" si="22"/>
        <v>0.9546240801153175</v>
      </c>
      <c r="F246" s="148"/>
      <c r="G246" s="31"/>
      <c r="H246" s="10" t="s">
        <v>14</v>
      </c>
    </row>
    <row r="247" spans="1:7" ht="12.75" customHeight="1">
      <c r="A247" s="184">
        <v>17</v>
      </c>
      <c r="B247" s="323" t="s">
        <v>154</v>
      </c>
      <c r="C247" s="209">
        <v>9570000</v>
      </c>
      <c r="D247" s="209">
        <v>7667220</v>
      </c>
      <c r="E247" s="200">
        <f t="shared" si="22"/>
        <v>0.8011724137931034</v>
      </c>
      <c r="F247" s="148"/>
      <c r="G247" s="31" t="s">
        <v>14</v>
      </c>
    </row>
    <row r="248" spans="1:8" ht="12.75" customHeight="1">
      <c r="A248" s="184">
        <v>18</v>
      </c>
      <c r="B248" s="323" t="s">
        <v>155</v>
      </c>
      <c r="C248" s="209">
        <v>9851648</v>
      </c>
      <c r="D248" s="209">
        <v>7983025</v>
      </c>
      <c r="E248" s="200">
        <f t="shared" si="22"/>
        <v>0.8103238158732428</v>
      </c>
      <c r="F248" s="148"/>
      <c r="G248" s="31"/>
      <c r="H248" s="10" t="s">
        <v>14</v>
      </c>
    </row>
    <row r="249" spans="1:7" ht="12.75" customHeight="1">
      <c r="A249" s="184">
        <v>19</v>
      </c>
      <c r="B249" s="323" t="s">
        <v>183</v>
      </c>
      <c r="C249" s="209">
        <v>33275296</v>
      </c>
      <c r="D249" s="209">
        <v>21040504</v>
      </c>
      <c r="E249" s="200">
        <f t="shared" si="22"/>
        <v>0.6323160581351402</v>
      </c>
      <c r="F249" s="148"/>
      <c r="G249" s="31"/>
    </row>
    <row r="250" spans="1:7" ht="12.75" customHeight="1">
      <c r="A250" s="184">
        <v>20</v>
      </c>
      <c r="B250" s="323" t="s">
        <v>157</v>
      </c>
      <c r="C250" s="209">
        <v>15960440</v>
      </c>
      <c r="D250" s="209">
        <v>14352554</v>
      </c>
      <c r="E250" s="200">
        <f t="shared" si="22"/>
        <v>0.899258040505149</v>
      </c>
      <c r="F250" s="148"/>
      <c r="G250" s="31"/>
    </row>
    <row r="251" spans="1:7" ht="12.75" customHeight="1">
      <c r="A251" s="184">
        <v>21</v>
      </c>
      <c r="B251" s="323" t="s">
        <v>184</v>
      </c>
      <c r="C251" s="209">
        <v>15685056</v>
      </c>
      <c r="D251" s="209">
        <v>14677558</v>
      </c>
      <c r="E251" s="200">
        <f t="shared" si="22"/>
        <v>0.9357670128815606</v>
      </c>
      <c r="F251" s="148"/>
      <c r="G251" s="31"/>
    </row>
    <row r="252" spans="1:7" ht="16.5" customHeight="1">
      <c r="A252" s="34"/>
      <c r="B252" s="1" t="s">
        <v>31</v>
      </c>
      <c r="C252" s="210">
        <f>SUM(C231:C251)</f>
        <v>361227550</v>
      </c>
      <c r="D252" s="210">
        <f>SUM(D231:D251)</f>
        <v>315826933.7</v>
      </c>
      <c r="E252" s="144">
        <f t="shared" si="22"/>
        <v>0.8743157428053314</v>
      </c>
      <c r="F252" s="42"/>
      <c r="G252" s="31"/>
    </row>
    <row r="253" spans="1:7" ht="16.5" customHeight="1">
      <c r="A253" s="40"/>
      <c r="B253" s="2"/>
      <c r="C253" s="148"/>
      <c r="D253" s="148"/>
      <c r="E253" s="149"/>
      <c r="F253" s="42"/>
      <c r="G253" s="31"/>
    </row>
    <row r="254" ht="15.75" customHeight="1">
      <c r="A254" s="9" t="s">
        <v>102</v>
      </c>
    </row>
    <row r="255" ht="14.25">
      <c r="A255" s="9"/>
    </row>
    <row r="256" ht="14.25">
      <c r="A256" s="9" t="s">
        <v>37</v>
      </c>
    </row>
    <row r="257" spans="1:7" ht="33.75" customHeight="1">
      <c r="A257" s="184" t="s">
        <v>24</v>
      </c>
      <c r="B257" s="184"/>
      <c r="C257" s="185" t="s">
        <v>38</v>
      </c>
      <c r="D257" s="185" t="s">
        <v>39</v>
      </c>
      <c r="E257" s="185" t="s">
        <v>6</v>
      </c>
      <c r="F257" s="185" t="s">
        <v>32</v>
      </c>
      <c r="G257" s="186"/>
    </row>
    <row r="258" spans="1:7" ht="16.5" customHeight="1">
      <c r="A258" s="184">
        <v>1</v>
      </c>
      <c r="B258" s="184">
        <v>2</v>
      </c>
      <c r="C258" s="185">
        <v>3</v>
      </c>
      <c r="D258" s="185">
        <v>4</v>
      </c>
      <c r="E258" s="185" t="s">
        <v>40</v>
      </c>
      <c r="F258" s="185">
        <v>6</v>
      </c>
      <c r="G258" s="186"/>
    </row>
    <row r="259" spans="1:7" ht="27" customHeight="1">
      <c r="A259" s="187">
        <v>1</v>
      </c>
      <c r="B259" s="188" t="s">
        <v>206</v>
      </c>
      <c r="C259" s="172">
        <f>D289</f>
        <v>396.74800000000005</v>
      </c>
      <c r="D259" s="172">
        <v>337.77399999999994</v>
      </c>
      <c r="E259" s="189">
        <f>D259-C259</f>
        <v>-58.9740000000001</v>
      </c>
      <c r="F259" s="190">
        <v>0</v>
      </c>
      <c r="G259" s="186"/>
    </row>
    <row r="260" spans="1:8" ht="28.5">
      <c r="A260" s="187">
        <v>2</v>
      </c>
      <c r="B260" s="188" t="s">
        <v>207</v>
      </c>
      <c r="C260" s="172">
        <f>C289</f>
        <v>43456.3265</v>
      </c>
      <c r="D260" s="172">
        <v>41407.3979</v>
      </c>
      <c r="E260" s="189">
        <f>D260-C260</f>
        <v>-2048.9285999999993</v>
      </c>
      <c r="F260" s="191">
        <f>E260/C260</f>
        <v>-0.04714914409527918</v>
      </c>
      <c r="G260" s="186"/>
      <c r="H260" s="10" t="s">
        <v>14</v>
      </c>
    </row>
    <row r="261" spans="1:7" ht="28.5">
      <c r="A261" s="187">
        <v>3</v>
      </c>
      <c r="B261" s="188" t="s">
        <v>208</v>
      </c>
      <c r="C261" s="151">
        <f>C321</f>
        <v>30532.364999999998</v>
      </c>
      <c r="D261" s="151">
        <v>29813.150000000005</v>
      </c>
      <c r="E261" s="189">
        <f>D261-C261</f>
        <v>-719.2149999999929</v>
      </c>
      <c r="F261" s="191">
        <f>E261/C261</f>
        <v>-0.02355582346798202</v>
      </c>
      <c r="G261" s="186" t="s">
        <v>14</v>
      </c>
    </row>
    <row r="262" ht="14.25">
      <c r="A262" s="54"/>
    </row>
    <row r="263" spans="1:8" ht="14.25">
      <c r="A263" s="361" t="s">
        <v>209</v>
      </c>
      <c r="B263" s="361"/>
      <c r="C263" s="361"/>
      <c r="D263" s="361"/>
      <c r="E263" s="361"/>
      <c r="F263" s="361"/>
      <c r="G263" s="361"/>
      <c r="H263" s="361"/>
    </row>
    <row r="264" spans="1:8" ht="6" customHeight="1">
      <c r="A264" s="9"/>
      <c r="B264" s="48"/>
      <c r="C264" s="58"/>
      <c r="D264" s="48"/>
      <c r="E264" s="48"/>
      <c r="F264" s="48"/>
      <c r="G264" s="48"/>
      <c r="H264" s="10" t="s">
        <v>14</v>
      </c>
    </row>
    <row r="265" spans="1:5" ht="14.25">
      <c r="A265" s="48"/>
      <c r="B265" s="48"/>
      <c r="C265" s="48"/>
      <c r="D265" s="48"/>
      <c r="E265" s="59" t="s">
        <v>103</v>
      </c>
    </row>
    <row r="266" spans="1:8" ht="43.5" customHeight="1">
      <c r="A266" s="60" t="s">
        <v>41</v>
      </c>
      <c r="B266" s="60" t="s">
        <v>42</v>
      </c>
      <c r="C266" s="61" t="s">
        <v>210</v>
      </c>
      <c r="D266" s="62" t="s">
        <v>211</v>
      </c>
      <c r="E266" s="61" t="s">
        <v>212</v>
      </c>
      <c r="F266" s="224"/>
      <c r="G266" s="224"/>
      <c r="H266" s="186"/>
    </row>
    <row r="267" spans="1:8" ht="15.75" customHeight="1">
      <c r="A267" s="60">
        <v>1</v>
      </c>
      <c r="B267" s="60">
        <v>2</v>
      </c>
      <c r="C267" s="61">
        <v>3</v>
      </c>
      <c r="D267" s="62">
        <v>4</v>
      </c>
      <c r="E267" s="61">
        <v>5</v>
      </c>
      <c r="F267" s="224"/>
      <c r="G267" s="224"/>
      <c r="H267" s="186"/>
    </row>
    <row r="268" spans="1:8" ht="12.75" customHeight="1">
      <c r="A268" s="184">
        <v>1</v>
      </c>
      <c r="B268" s="322" t="s">
        <v>140</v>
      </c>
      <c r="C268" s="171">
        <v>1680.2599999999998</v>
      </c>
      <c r="D268" s="171">
        <v>-1.1399999999999864</v>
      </c>
      <c r="E268" s="153">
        <f aca="true" t="shared" si="23" ref="E268:E289">D268/C268</f>
        <v>-0.0006784664278147349</v>
      </c>
      <c r="F268" s="225"/>
      <c r="G268" s="226"/>
      <c r="H268" s="202"/>
    </row>
    <row r="269" spans="1:8" ht="12.75" customHeight="1">
      <c r="A269" s="184">
        <v>2</v>
      </c>
      <c r="B269" s="322" t="s">
        <v>141</v>
      </c>
      <c r="C269" s="171">
        <v>2432.0212</v>
      </c>
      <c r="D269" s="171">
        <v>0</v>
      </c>
      <c r="E269" s="153">
        <f t="shared" si="23"/>
        <v>0</v>
      </c>
      <c r="F269" s="225"/>
      <c r="G269" s="226"/>
      <c r="H269" s="202"/>
    </row>
    <row r="270" spans="1:8" ht="12.75" customHeight="1">
      <c r="A270" s="184">
        <v>3</v>
      </c>
      <c r="B270" s="322" t="s">
        <v>142</v>
      </c>
      <c r="C270" s="171">
        <v>1990.7266</v>
      </c>
      <c r="D270" s="171">
        <v>150</v>
      </c>
      <c r="E270" s="153">
        <f t="shared" si="23"/>
        <v>0.07534937243517016</v>
      </c>
      <c r="F270" s="225"/>
      <c r="G270" s="226"/>
      <c r="H270" s="202"/>
    </row>
    <row r="271" spans="1:8" ht="12.75" customHeight="1">
      <c r="A271" s="184">
        <v>4</v>
      </c>
      <c r="B271" s="323" t="s">
        <v>143</v>
      </c>
      <c r="C271" s="171">
        <v>2075.124</v>
      </c>
      <c r="D271" s="171">
        <v>0</v>
      </c>
      <c r="E271" s="153">
        <f t="shared" si="23"/>
        <v>0</v>
      </c>
      <c r="F271" s="225"/>
      <c r="G271" s="226"/>
      <c r="H271" s="202"/>
    </row>
    <row r="272" spans="1:8" ht="12.75" customHeight="1">
      <c r="A272" s="184">
        <v>5</v>
      </c>
      <c r="B272" s="323" t="s">
        <v>178</v>
      </c>
      <c r="C272" s="171">
        <v>2329.3907</v>
      </c>
      <c r="D272" s="171">
        <v>-140.55</v>
      </c>
      <c r="E272" s="153">
        <f t="shared" si="23"/>
        <v>-0.06033766684137617</v>
      </c>
      <c r="F272" s="225"/>
      <c r="G272" s="226"/>
      <c r="H272" s="202"/>
    </row>
    <row r="273" spans="1:8" ht="12.75" customHeight="1">
      <c r="A273" s="184">
        <v>6</v>
      </c>
      <c r="B273" s="323" t="s">
        <v>179</v>
      </c>
      <c r="C273" s="171">
        <v>2857.2308000000003</v>
      </c>
      <c r="D273" s="171">
        <v>-86.80999999999995</v>
      </c>
      <c r="E273" s="153">
        <f t="shared" si="23"/>
        <v>-0.030382564824654675</v>
      </c>
      <c r="F273" s="225"/>
      <c r="G273" s="226"/>
      <c r="H273" s="202"/>
    </row>
    <row r="274" spans="1:8" ht="12.75" customHeight="1">
      <c r="A274" s="184">
        <v>7</v>
      </c>
      <c r="B274" s="323" t="s">
        <v>145</v>
      </c>
      <c r="C274" s="171">
        <v>984.2832000000001</v>
      </c>
      <c r="D274" s="171">
        <v>10</v>
      </c>
      <c r="E274" s="153">
        <f t="shared" si="23"/>
        <v>0.010159677621237465</v>
      </c>
      <c r="F274" s="225"/>
      <c r="G274" s="226"/>
      <c r="H274" s="202"/>
    </row>
    <row r="275" spans="1:8" ht="12.75" customHeight="1">
      <c r="A275" s="184">
        <v>8</v>
      </c>
      <c r="B275" s="323" t="s">
        <v>180</v>
      </c>
      <c r="C275" s="171">
        <v>2425.038</v>
      </c>
      <c r="D275" s="171">
        <v>0</v>
      </c>
      <c r="E275" s="153">
        <f t="shared" si="23"/>
        <v>0</v>
      </c>
      <c r="F275" s="225"/>
      <c r="G275" s="226"/>
      <c r="H275" s="202"/>
    </row>
    <row r="276" spans="1:8" ht="12.75" customHeight="1">
      <c r="A276" s="184">
        <v>9</v>
      </c>
      <c r="B276" s="323" t="s">
        <v>147</v>
      </c>
      <c r="C276" s="171">
        <v>2023.8288</v>
      </c>
      <c r="D276" s="171">
        <v>0</v>
      </c>
      <c r="E276" s="153">
        <f t="shared" si="23"/>
        <v>0</v>
      </c>
      <c r="F276" s="225"/>
      <c r="G276" s="226"/>
      <c r="H276" s="202"/>
    </row>
    <row r="277" spans="1:8" ht="12.75" customHeight="1">
      <c r="A277" s="184">
        <v>10</v>
      </c>
      <c r="B277" s="323" t="s">
        <v>181</v>
      </c>
      <c r="C277" s="171">
        <v>2508.6623999999997</v>
      </c>
      <c r="D277" s="171">
        <v>30.00999999999999</v>
      </c>
      <c r="E277" s="153">
        <f t="shared" si="23"/>
        <v>0.011962550241913776</v>
      </c>
      <c r="F277" s="225"/>
      <c r="G277" s="226"/>
      <c r="H277" s="202"/>
    </row>
    <row r="278" spans="1:8" ht="12.75" customHeight="1">
      <c r="A278" s="184">
        <v>11</v>
      </c>
      <c r="B278" s="323" t="s">
        <v>148</v>
      </c>
      <c r="C278" s="171">
        <v>1685.7468</v>
      </c>
      <c r="D278" s="171">
        <v>0</v>
      </c>
      <c r="E278" s="153">
        <f t="shared" si="23"/>
        <v>0</v>
      </c>
      <c r="F278" s="225"/>
      <c r="G278" s="226"/>
      <c r="H278" s="202"/>
    </row>
    <row r="279" spans="1:8" ht="12.75" customHeight="1">
      <c r="A279" s="184">
        <v>12</v>
      </c>
      <c r="B279" s="323" t="s">
        <v>182</v>
      </c>
      <c r="C279" s="171">
        <v>1151.6016000000002</v>
      </c>
      <c r="D279" s="171">
        <v>117.76400000000004</v>
      </c>
      <c r="E279" s="153">
        <f t="shared" si="23"/>
        <v>0.10226105972760026</v>
      </c>
      <c r="F279" s="225"/>
      <c r="G279" s="226"/>
      <c r="H279" s="202"/>
    </row>
    <row r="280" spans="1:8" ht="12.75" customHeight="1">
      <c r="A280" s="184">
        <v>13</v>
      </c>
      <c r="B280" s="323" t="s">
        <v>150</v>
      </c>
      <c r="C280" s="171">
        <v>3798.6983999999998</v>
      </c>
      <c r="D280" s="171">
        <v>447</v>
      </c>
      <c r="E280" s="153">
        <f t="shared" si="23"/>
        <v>0.11767188466449456</v>
      </c>
      <c r="F280" s="225"/>
      <c r="G280" s="226"/>
      <c r="H280" s="202"/>
    </row>
    <row r="281" spans="1:8" ht="12.75" customHeight="1">
      <c r="A281" s="184">
        <v>14</v>
      </c>
      <c r="B281" s="323" t="s">
        <v>151</v>
      </c>
      <c r="C281" s="171">
        <v>2324.0368</v>
      </c>
      <c r="D281" s="171">
        <v>38.00999999999999</v>
      </c>
      <c r="E281" s="153">
        <f t="shared" si="23"/>
        <v>0.01635516270654578</v>
      </c>
      <c r="F281" s="225"/>
      <c r="G281" s="226"/>
      <c r="H281" s="202"/>
    </row>
    <row r="282" spans="1:8" ht="12.75" customHeight="1">
      <c r="A282" s="184">
        <v>15</v>
      </c>
      <c r="B282" s="323" t="s">
        <v>152</v>
      </c>
      <c r="C282" s="171">
        <v>1211.1908</v>
      </c>
      <c r="D282" s="171">
        <v>0</v>
      </c>
      <c r="E282" s="153">
        <f t="shared" si="23"/>
        <v>0</v>
      </c>
      <c r="F282" s="225"/>
      <c r="G282" s="226"/>
      <c r="H282" s="202"/>
    </row>
    <row r="283" spans="1:8" ht="12.75" customHeight="1">
      <c r="A283" s="184">
        <v>16</v>
      </c>
      <c r="B283" s="323" t="s">
        <v>153</v>
      </c>
      <c r="C283" s="171">
        <v>1831.05</v>
      </c>
      <c r="D283" s="171">
        <v>-597.54</v>
      </c>
      <c r="E283" s="153">
        <f t="shared" si="23"/>
        <v>-0.32633734742360937</v>
      </c>
      <c r="F283" s="225"/>
      <c r="G283" s="226"/>
      <c r="H283" s="202"/>
    </row>
    <row r="284" spans="1:8" ht="12.75" customHeight="1">
      <c r="A284" s="184">
        <v>17</v>
      </c>
      <c r="B284" s="323" t="s">
        <v>154</v>
      </c>
      <c r="C284" s="171">
        <v>1173.3283999999999</v>
      </c>
      <c r="D284" s="171">
        <v>439.85</v>
      </c>
      <c r="E284" s="153">
        <f t="shared" si="23"/>
        <v>0.3748737352645688</v>
      </c>
      <c r="F284" s="225"/>
      <c r="G284" s="226"/>
      <c r="H284" s="202"/>
    </row>
    <row r="285" spans="1:8" ht="12.75" customHeight="1">
      <c r="A285" s="184">
        <v>18</v>
      </c>
      <c r="B285" s="323" t="s">
        <v>155</v>
      </c>
      <c r="C285" s="171">
        <v>1208.2907999999998</v>
      </c>
      <c r="D285" s="171">
        <v>12.399999999999977</v>
      </c>
      <c r="E285" s="153">
        <f t="shared" si="23"/>
        <v>0.010262430203060372</v>
      </c>
      <c r="F285" s="225"/>
      <c r="G285" s="226"/>
      <c r="H285" s="202"/>
    </row>
    <row r="286" spans="1:8" ht="12.75" customHeight="1">
      <c r="A286" s="184">
        <v>19</v>
      </c>
      <c r="B286" s="323" t="s">
        <v>183</v>
      </c>
      <c r="C286" s="171">
        <v>3912.4943999999996</v>
      </c>
      <c r="D286" s="171">
        <v>0</v>
      </c>
      <c r="E286" s="153">
        <f t="shared" si="23"/>
        <v>0</v>
      </c>
      <c r="F286" s="225"/>
      <c r="G286" s="226"/>
      <c r="H286" s="202"/>
    </row>
    <row r="287" spans="1:8" ht="12.75" customHeight="1">
      <c r="A287" s="184">
        <v>20</v>
      </c>
      <c r="B287" s="323" t="s">
        <v>157</v>
      </c>
      <c r="C287" s="171">
        <v>1942.4199999999998</v>
      </c>
      <c r="D287" s="171">
        <v>0</v>
      </c>
      <c r="E287" s="153">
        <f t="shared" si="23"/>
        <v>0</v>
      </c>
      <c r="F287" s="225"/>
      <c r="G287" s="226"/>
      <c r="H287" s="202"/>
    </row>
    <row r="288" spans="1:8" ht="12.75" customHeight="1">
      <c r="A288" s="184">
        <v>21</v>
      </c>
      <c r="B288" s="323" t="s">
        <v>184</v>
      </c>
      <c r="C288" s="171">
        <v>1910.9028</v>
      </c>
      <c r="D288" s="171">
        <v>-22.246000000000066</v>
      </c>
      <c r="E288" s="153">
        <f t="shared" si="23"/>
        <v>-0.011641617773546654</v>
      </c>
      <c r="F288" s="225"/>
      <c r="G288" s="226"/>
      <c r="H288" s="202"/>
    </row>
    <row r="289" spans="1:8" ht="12.75" customHeight="1">
      <c r="A289" s="34"/>
      <c r="B289" s="1" t="s">
        <v>31</v>
      </c>
      <c r="C289" s="172">
        <f>SUM(C268:C288)</f>
        <v>43456.3265</v>
      </c>
      <c r="D289" s="172">
        <f>SUM(D268:D288)</f>
        <v>396.74800000000005</v>
      </c>
      <c r="E289" s="152">
        <f t="shared" si="23"/>
        <v>0.009129809902362548</v>
      </c>
      <c r="F289" s="225"/>
      <c r="G289" s="226"/>
      <c r="H289" s="202"/>
    </row>
    <row r="290" spans="1:8" ht="14.25">
      <c r="A290" s="40"/>
      <c r="B290" s="2"/>
      <c r="C290" s="65"/>
      <c r="D290" s="26"/>
      <c r="E290" s="66"/>
      <c r="F290" s="227"/>
      <c r="G290" s="228"/>
      <c r="H290" s="227"/>
    </row>
    <row r="291" spans="1:8" ht="14.25">
      <c r="A291" s="40"/>
      <c r="B291" s="2"/>
      <c r="C291" s="65"/>
      <c r="D291" s="26"/>
      <c r="E291" s="66"/>
      <c r="F291" s="26"/>
      <c r="G291" s="65"/>
      <c r="H291" s="26"/>
    </row>
    <row r="292" spans="1:7" ht="14.25">
      <c r="A292" s="9" t="s">
        <v>213</v>
      </c>
      <c r="B292" s="48"/>
      <c r="C292" s="58"/>
      <c r="D292" s="48"/>
      <c r="E292" s="48"/>
      <c r="F292" s="48"/>
      <c r="G292" s="48"/>
    </row>
    <row r="293" spans="1:5" ht="14.25">
      <c r="A293" s="48"/>
      <c r="B293" s="48"/>
      <c r="C293" s="48"/>
      <c r="D293" s="48"/>
      <c r="E293" s="59" t="s">
        <v>103</v>
      </c>
    </row>
    <row r="294" spans="1:7" ht="52.5" customHeight="1">
      <c r="A294" s="60" t="s">
        <v>41</v>
      </c>
      <c r="B294" s="60" t="s">
        <v>42</v>
      </c>
      <c r="C294" s="61" t="s">
        <v>214</v>
      </c>
      <c r="D294" s="62" t="s">
        <v>215</v>
      </c>
      <c r="E294" s="61" t="s">
        <v>216</v>
      </c>
      <c r="F294" s="63"/>
      <c r="G294" s="64"/>
    </row>
    <row r="295" spans="1:7" ht="12.75" customHeight="1">
      <c r="A295" s="60">
        <v>1</v>
      </c>
      <c r="B295" s="60">
        <v>2</v>
      </c>
      <c r="C295" s="61">
        <v>3</v>
      </c>
      <c r="D295" s="62">
        <v>4</v>
      </c>
      <c r="E295" s="61">
        <v>5</v>
      </c>
      <c r="F295" s="63"/>
      <c r="G295" s="64"/>
    </row>
    <row r="296" spans="1:7" ht="12.75" customHeight="1">
      <c r="A296" s="184">
        <v>1</v>
      </c>
      <c r="B296" s="322" t="s">
        <v>140</v>
      </c>
      <c r="C296" s="171">
        <f>C268</f>
        <v>1680.2599999999998</v>
      </c>
      <c r="D296" s="150">
        <f>F328-D360</f>
        <v>40.22999999999979</v>
      </c>
      <c r="E296" s="154">
        <f aca="true" t="shared" si="24" ref="E296:E317">D296/C296</f>
        <v>0.023942723149988573</v>
      </c>
      <c r="F296" s="148"/>
      <c r="G296" s="31"/>
    </row>
    <row r="297" spans="1:7" ht="12.75" customHeight="1">
      <c r="A297" s="184">
        <v>2</v>
      </c>
      <c r="B297" s="322" t="s">
        <v>141</v>
      </c>
      <c r="C297" s="171">
        <f aca="true" t="shared" si="25" ref="C297:C316">C269</f>
        <v>2432.0212</v>
      </c>
      <c r="D297" s="150">
        <f aca="true" t="shared" si="26" ref="D297:D316">F329-D361</f>
        <v>180</v>
      </c>
      <c r="E297" s="154">
        <f t="shared" si="24"/>
        <v>0.07401251271987266</v>
      </c>
      <c r="F297" s="148"/>
      <c r="G297" s="31"/>
    </row>
    <row r="298" spans="1:7" ht="12.75" customHeight="1">
      <c r="A298" s="184">
        <v>3</v>
      </c>
      <c r="B298" s="322" t="s">
        <v>142</v>
      </c>
      <c r="C298" s="171">
        <f t="shared" si="25"/>
        <v>1990.7266</v>
      </c>
      <c r="D298" s="150">
        <f t="shared" si="26"/>
        <v>399.99999999999994</v>
      </c>
      <c r="E298" s="154">
        <f t="shared" si="24"/>
        <v>0.20093165982712038</v>
      </c>
      <c r="F298" s="148"/>
      <c r="G298" s="31"/>
    </row>
    <row r="299" spans="1:7" ht="12.75" customHeight="1">
      <c r="A299" s="184">
        <v>4</v>
      </c>
      <c r="B299" s="323" t="s">
        <v>143</v>
      </c>
      <c r="C299" s="171">
        <f t="shared" si="25"/>
        <v>2075.124</v>
      </c>
      <c r="D299" s="150">
        <f t="shared" si="26"/>
        <v>0</v>
      </c>
      <c r="E299" s="154">
        <f t="shared" si="24"/>
        <v>0</v>
      </c>
      <c r="F299" s="148"/>
      <c r="G299" s="31"/>
    </row>
    <row r="300" spans="1:7" ht="12.75" customHeight="1">
      <c r="A300" s="184">
        <v>5</v>
      </c>
      <c r="B300" s="323" t="s">
        <v>178</v>
      </c>
      <c r="C300" s="171">
        <f t="shared" si="25"/>
        <v>2329.3907</v>
      </c>
      <c r="D300" s="150">
        <f t="shared" si="26"/>
        <v>0.0039999999999054126</v>
      </c>
      <c r="E300" s="154">
        <f t="shared" si="24"/>
        <v>1.7171872455339556E-06</v>
      </c>
      <c r="F300" s="148"/>
      <c r="G300" s="31"/>
    </row>
    <row r="301" spans="1:7" ht="12.75" customHeight="1">
      <c r="A301" s="184">
        <v>6</v>
      </c>
      <c r="B301" s="323" t="s">
        <v>179</v>
      </c>
      <c r="C301" s="171">
        <f t="shared" si="25"/>
        <v>2857.2308000000003</v>
      </c>
      <c r="D301" s="150">
        <f t="shared" si="26"/>
        <v>0</v>
      </c>
      <c r="E301" s="154">
        <f t="shared" si="24"/>
        <v>0</v>
      </c>
      <c r="F301" s="148"/>
      <c r="G301" s="31"/>
    </row>
    <row r="302" spans="1:7" ht="12.75" customHeight="1">
      <c r="A302" s="184">
        <v>7</v>
      </c>
      <c r="B302" s="323" t="s">
        <v>145</v>
      </c>
      <c r="C302" s="171">
        <f t="shared" si="25"/>
        <v>984.2832000000001</v>
      </c>
      <c r="D302" s="150">
        <f t="shared" si="26"/>
        <v>13</v>
      </c>
      <c r="E302" s="154">
        <f t="shared" si="24"/>
        <v>0.013207580907608703</v>
      </c>
      <c r="F302" s="148"/>
      <c r="G302" s="31"/>
    </row>
    <row r="303" spans="1:7" ht="12.75" customHeight="1">
      <c r="A303" s="184">
        <v>8</v>
      </c>
      <c r="B303" s="323" t="s">
        <v>180</v>
      </c>
      <c r="C303" s="171">
        <f t="shared" si="25"/>
        <v>2425.038</v>
      </c>
      <c r="D303" s="150">
        <f t="shared" si="26"/>
        <v>0</v>
      </c>
      <c r="E303" s="154">
        <f t="shared" si="24"/>
        <v>0</v>
      </c>
      <c r="F303" s="148"/>
      <c r="G303" s="31"/>
    </row>
    <row r="304" spans="1:7" ht="12.75" customHeight="1">
      <c r="A304" s="184">
        <v>9</v>
      </c>
      <c r="B304" s="323" t="s">
        <v>147</v>
      </c>
      <c r="C304" s="171">
        <f t="shared" si="25"/>
        <v>2023.8288</v>
      </c>
      <c r="D304" s="150">
        <f t="shared" si="26"/>
        <v>0</v>
      </c>
      <c r="E304" s="154">
        <f t="shared" si="24"/>
        <v>0</v>
      </c>
      <c r="F304" s="148"/>
      <c r="G304" s="31"/>
    </row>
    <row r="305" spans="1:7" ht="12.75" customHeight="1">
      <c r="A305" s="184">
        <v>10</v>
      </c>
      <c r="B305" s="323" t="s">
        <v>181</v>
      </c>
      <c r="C305" s="171">
        <f t="shared" si="25"/>
        <v>2508.6623999999997</v>
      </c>
      <c r="D305" s="150">
        <f t="shared" si="26"/>
        <v>0</v>
      </c>
      <c r="E305" s="154">
        <f t="shared" si="24"/>
        <v>0</v>
      </c>
      <c r="F305" s="148"/>
      <c r="G305" s="31"/>
    </row>
    <row r="306" spans="1:7" ht="12.75" customHeight="1">
      <c r="A306" s="184">
        <v>11</v>
      </c>
      <c r="B306" s="323" t="s">
        <v>148</v>
      </c>
      <c r="C306" s="171">
        <f t="shared" si="25"/>
        <v>1685.7468</v>
      </c>
      <c r="D306" s="150">
        <f t="shared" si="26"/>
        <v>0</v>
      </c>
      <c r="E306" s="154">
        <f t="shared" si="24"/>
        <v>0</v>
      </c>
      <c r="F306" s="148"/>
      <c r="G306" s="31"/>
    </row>
    <row r="307" spans="1:7" ht="12.75" customHeight="1">
      <c r="A307" s="184">
        <v>12</v>
      </c>
      <c r="B307" s="323" t="s">
        <v>182</v>
      </c>
      <c r="C307" s="171">
        <f t="shared" si="25"/>
        <v>1151.6016000000002</v>
      </c>
      <c r="D307" s="150">
        <f t="shared" si="26"/>
        <v>156.71400000000017</v>
      </c>
      <c r="E307" s="154">
        <f t="shared" si="24"/>
        <v>0.1360835205508573</v>
      </c>
      <c r="F307" s="148"/>
      <c r="G307" s="31"/>
    </row>
    <row r="308" spans="1:7" ht="12.75" customHeight="1">
      <c r="A308" s="184">
        <v>13</v>
      </c>
      <c r="B308" s="323" t="s">
        <v>150</v>
      </c>
      <c r="C308" s="171">
        <f t="shared" si="25"/>
        <v>3798.6983999999998</v>
      </c>
      <c r="D308" s="150">
        <f t="shared" si="26"/>
        <v>200</v>
      </c>
      <c r="E308" s="154">
        <f t="shared" si="24"/>
        <v>0.052649612825277206</v>
      </c>
      <c r="F308" s="148"/>
      <c r="G308" s="31"/>
    </row>
    <row r="309" spans="1:7" ht="12.75" customHeight="1">
      <c r="A309" s="184">
        <v>14</v>
      </c>
      <c r="B309" s="323" t="s">
        <v>151</v>
      </c>
      <c r="C309" s="171">
        <f t="shared" si="25"/>
        <v>2324.0368</v>
      </c>
      <c r="D309" s="150">
        <f t="shared" si="26"/>
        <v>49.419999999999845</v>
      </c>
      <c r="E309" s="154">
        <f t="shared" si="24"/>
        <v>0.021264723519007895</v>
      </c>
      <c r="F309" s="148"/>
      <c r="G309" s="31" t="s">
        <v>14</v>
      </c>
    </row>
    <row r="310" spans="1:7" ht="12.75" customHeight="1">
      <c r="A310" s="184">
        <v>15</v>
      </c>
      <c r="B310" s="323" t="s">
        <v>152</v>
      </c>
      <c r="C310" s="171">
        <f t="shared" si="25"/>
        <v>1211.1908</v>
      </c>
      <c r="D310" s="150">
        <f t="shared" si="26"/>
        <v>110.58000000000015</v>
      </c>
      <c r="E310" s="154">
        <f t="shared" si="24"/>
        <v>0.09129857987692785</v>
      </c>
      <c r="F310" s="148"/>
      <c r="G310" s="31"/>
    </row>
    <row r="311" spans="1:7" ht="12.75" customHeight="1">
      <c r="A311" s="184">
        <v>16</v>
      </c>
      <c r="B311" s="323" t="s">
        <v>153</v>
      </c>
      <c r="C311" s="171">
        <f t="shared" si="25"/>
        <v>1831.05</v>
      </c>
      <c r="D311" s="150">
        <f t="shared" si="26"/>
        <v>131.25</v>
      </c>
      <c r="E311" s="154">
        <f t="shared" si="24"/>
        <v>0.07168018350126977</v>
      </c>
      <c r="F311" s="148"/>
      <c r="G311" s="31"/>
    </row>
    <row r="312" spans="1:7" ht="12.75" customHeight="1">
      <c r="A312" s="184">
        <v>17</v>
      </c>
      <c r="B312" s="323" t="s">
        <v>154</v>
      </c>
      <c r="C312" s="171">
        <f t="shared" si="25"/>
        <v>1173.3283999999999</v>
      </c>
      <c r="D312" s="150">
        <f t="shared" si="26"/>
        <v>301.60000000000014</v>
      </c>
      <c r="E312" s="154">
        <f t="shared" si="24"/>
        <v>0.25704653530929633</v>
      </c>
      <c r="F312" s="148"/>
      <c r="G312" s="31"/>
    </row>
    <row r="313" spans="1:7" ht="12.75" customHeight="1">
      <c r="A313" s="184">
        <v>18</v>
      </c>
      <c r="B313" s="323" t="s">
        <v>155</v>
      </c>
      <c r="C313" s="171">
        <f t="shared" si="25"/>
        <v>1208.2907999999998</v>
      </c>
      <c r="D313" s="150">
        <f t="shared" si="26"/>
        <v>88.6400000000001</v>
      </c>
      <c r="E313" s="154">
        <f t="shared" si="24"/>
        <v>0.07335982364510275</v>
      </c>
      <c r="F313" s="148"/>
      <c r="G313" s="31" t="s">
        <v>14</v>
      </c>
    </row>
    <row r="314" spans="1:7" ht="12.75" customHeight="1">
      <c r="A314" s="184">
        <v>19</v>
      </c>
      <c r="B314" s="323" t="s">
        <v>183</v>
      </c>
      <c r="C314" s="171">
        <f t="shared" si="25"/>
        <v>3912.4943999999996</v>
      </c>
      <c r="D314" s="150">
        <f t="shared" si="26"/>
        <v>0</v>
      </c>
      <c r="E314" s="154">
        <f t="shared" si="24"/>
        <v>0</v>
      </c>
      <c r="F314" s="148"/>
      <c r="G314" s="31"/>
    </row>
    <row r="315" spans="1:7" ht="12.75" customHeight="1">
      <c r="A315" s="184">
        <v>20</v>
      </c>
      <c r="B315" s="323" t="s">
        <v>157</v>
      </c>
      <c r="C315" s="171">
        <f t="shared" si="25"/>
        <v>1942.4199999999998</v>
      </c>
      <c r="D315" s="150">
        <f t="shared" si="26"/>
        <v>0</v>
      </c>
      <c r="E315" s="154">
        <f t="shared" si="24"/>
        <v>0</v>
      </c>
      <c r="F315" s="148"/>
      <c r="G315" s="31"/>
    </row>
    <row r="316" spans="1:7" ht="12.75" customHeight="1">
      <c r="A316" s="184">
        <v>21</v>
      </c>
      <c r="B316" s="323" t="s">
        <v>184</v>
      </c>
      <c r="C316" s="171">
        <f t="shared" si="25"/>
        <v>1910.9028</v>
      </c>
      <c r="D316" s="150">
        <f t="shared" si="26"/>
        <v>73.32699999999977</v>
      </c>
      <c r="E316" s="154">
        <f t="shared" si="24"/>
        <v>0.038372961722595085</v>
      </c>
      <c r="F316" s="148"/>
      <c r="G316" s="31" t="s">
        <v>14</v>
      </c>
    </row>
    <row r="317" spans="1:7" ht="12.75" customHeight="1">
      <c r="A317" s="34"/>
      <c r="B317" s="1" t="s">
        <v>31</v>
      </c>
      <c r="C317" s="172">
        <f>SUM(C296:C316)</f>
        <v>43456.3265</v>
      </c>
      <c r="D317" s="151">
        <f>SUM(D296:D316)</f>
        <v>1744.7649999999999</v>
      </c>
      <c r="E317" s="155">
        <f t="shared" si="24"/>
        <v>0.0401498502180114</v>
      </c>
      <c r="F317" s="42"/>
      <c r="G317" s="31"/>
    </row>
    <row r="318" ht="13.5" customHeight="1">
      <c r="A318" s="9" t="s">
        <v>44</v>
      </c>
    </row>
    <row r="319" spans="1:5" ht="13.5" customHeight="1">
      <c r="A319" s="9"/>
      <c r="E319" s="67" t="s">
        <v>45</v>
      </c>
    </row>
    <row r="320" spans="1:10" ht="29.25" customHeight="1">
      <c r="A320" s="49" t="s">
        <v>43</v>
      </c>
      <c r="B320" s="49" t="s">
        <v>217</v>
      </c>
      <c r="C320" s="49" t="s">
        <v>218</v>
      </c>
      <c r="D320" s="68" t="s">
        <v>46</v>
      </c>
      <c r="E320" s="49" t="s">
        <v>47</v>
      </c>
      <c r="J320" s="49" t="s">
        <v>126</v>
      </c>
    </row>
    <row r="321" spans="1:10" ht="15.75" customHeight="1">
      <c r="A321" s="69">
        <f>C349</f>
        <v>43456.3265</v>
      </c>
      <c r="B321" s="70">
        <f>D289</f>
        <v>396.74800000000005</v>
      </c>
      <c r="C321" s="69">
        <f>E349</f>
        <v>30532.364999999998</v>
      </c>
      <c r="D321" s="69">
        <f>B321+C321</f>
        <v>30929.112999999998</v>
      </c>
      <c r="E321" s="71">
        <f>D321/A321</f>
        <v>0.7117286593472183</v>
      </c>
      <c r="J321" s="69">
        <f>A321</f>
        <v>43456.3265</v>
      </c>
    </row>
    <row r="322" spans="1:8" ht="13.5" customHeight="1">
      <c r="A322" s="72"/>
      <c r="B322" s="73"/>
      <c r="C322" s="74"/>
      <c r="D322" s="74"/>
      <c r="E322" s="75"/>
      <c r="F322" s="76"/>
      <c r="G322" s="77"/>
      <c r="H322" s="10" t="s">
        <v>14</v>
      </c>
    </row>
    <row r="323" ht="13.5" customHeight="1"/>
    <row r="324" spans="1:8" ht="13.5" customHeight="1">
      <c r="A324" s="9" t="s">
        <v>219</v>
      </c>
      <c r="H324" s="10" t="s">
        <v>14</v>
      </c>
    </row>
    <row r="325" ht="13.5" customHeight="1">
      <c r="G325" s="67" t="s">
        <v>45</v>
      </c>
    </row>
    <row r="326" spans="1:7" ht="30" customHeight="1">
      <c r="A326" s="78" t="s">
        <v>24</v>
      </c>
      <c r="B326" s="78" t="s">
        <v>35</v>
      </c>
      <c r="C326" s="78" t="s">
        <v>43</v>
      </c>
      <c r="D326" s="79" t="s">
        <v>220</v>
      </c>
      <c r="E326" s="79" t="s">
        <v>48</v>
      </c>
      <c r="F326" s="78" t="s">
        <v>46</v>
      </c>
      <c r="G326" s="78" t="s">
        <v>47</v>
      </c>
    </row>
    <row r="327" spans="1:7" ht="14.25" customHeight="1">
      <c r="A327" s="78">
        <v>1</v>
      </c>
      <c r="B327" s="78">
        <v>2</v>
      </c>
      <c r="C327" s="78">
        <v>3</v>
      </c>
      <c r="D327" s="79">
        <v>4</v>
      </c>
      <c r="E327" s="79">
        <v>5</v>
      </c>
      <c r="F327" s="78">
        <v>6</v>
      </c>
      <c r="G327" s="30">
        <v>7</v>
      </c>
    </row>
    <row r="328" spans="1:7" ht="12.75" customHeight="1">
      <c r="A328" s="184">
        <v>1</v>
      </c>
      <c r="B328" s="322" t="s">
        <v>140</v>
      </c>
      <c r="C328" s="171">
        <f>C268</f>
        <v>1680.2599999999998</v>
      </c>
      <c r="D328" s="171">
        <f>D268</f>
        <v>-1.1399999999999864</v>
      </c>
      <c r="E328" s="150">
        <v>1404.3999999999999</v>
      </c>
      <c r="F328" s="166">
        <f aca="true" t="shared" si="27" ref="F328:F349">D328+E328</f>
        <v>1403.2599999999998</v>
      </c>
      <c r="G328" s="35">
        <f aca="true" t="shared" si="28" ref="G328:G349">F328/C328</f>
        <v>0.8351445609608037</v>
      </c>
    </row>
    <row r="329" spans="1:7" ht="12.75" customHeight="1">
      <c r="A329" s="184">
        <v>2</v>
      </c>
      <c r="B329" s="322" t="s">
        <v>141</v>
      </c>
      <c r="C329" s="171">
        <f aca="true" t="shared" si="29" ref="C329:D348">C269</f>
        <v>2432.0212</v>
      </c>
      <c r="D329" s="171">
        <f t="shared" si="29"/>
        <v>0</v>
      </c>
      <c r="E329" s="150">
        <v>2169</v>
      </c>
      <c r="F329" s="166">
        <f t="shared" si="27"/>
        <v>2169</v>
      </c>
      <c r="G329" s="35">
        <f t="shared" si="28"/>
        <v>0.8918507782744657</v>
      </c>
    </row>
    <row r="330" spans="1:7" ht="12.75" customHeight="1">
      <c r="A330" s="184">
        <v>3</v>
      </c>
      <c r="B330" s="322" t="s">
        <v>142</v>
      </c>
      <c r="C330" s="171">
        <f t="shared" si="29"/>
        <v>1990.7266</v>
      </c>
      <c r="D330" s="171">
        <f t="shared" si="29"/>
        <v>150</v>
      </c>
      <c r="E330" s="150">
        <v>566.8</v>
      </c>
      <c r="F330" s="166">
        <f t="shared" si="27"/>
        <v>716.8</v>
      </c>
      <c r="G330" s="35">
        <f t="shared" si="28"/>
        <v>0.36006953441019973</v>
      </c>
    </row>
    <row r="331" spans="1:7" ht="12.75" customHeight="1">
      <c r="A331" s="184">
        <v>4</v>
      </c>
      <c r="B331" s="323" t="s">
        <v>143</v>
      </c>
      <c r="C331" s="171">
        <f t="shared" si="29"/>
        <v>2075.124</v>
      </c>
      <c r="D331" s="171">
        <f t="shared" si="29"/>
        <v>0</v>
      </c>
      <c r="E331" s="150">
        <v>1615.08</v>
      </c>
      <c r="F331" s="166">
        <f t="shared" si="27"/>
        <v>1615.08</v>
      </c>
      <c r="G331" s="35">
        <f t="shared" si="28"/>
        <v>0.7783052964545734</v>
      </c>
    </row>
    <row r="332" spans="1:7" ht="12.75" customHeight="1">
      <c r="A332" s="184">
        <v>5</v>
      </c>
      <c r="B332" s="323" t="s">
        <v>178</v>
      </c>
      <c r="C332" s="171">
        <f t="shared" si="29"/>
        <v>2329.3907</v>
      </c>
      <c r="D332" s="171">
        <f t="shared" si="29"/>
        <v>-140.55</v>
      </c>
      <c r="E332" s="150">
        <v>796.674</v>
      </c>
      <c r="F332" s="166">
        <f t="shared" si="27"/>
        <v>656.124</v>
      </c>
      <c r="G332" s="35">
        <f t="shared" si="28"/>
        <v>0.2816719410788409</v>
      </c>
    </row>
    <row r="333" spans="1:7" ht="12.75" customHeight="1">
      <c r="A333" s="184">
        <v>6</v>
      </c>
      <c r="B333" s="323" t="s">
        <v>179</v>
      </c>
      <c r="C333" s="171">
        <f t="shared" si="29"/>
        <v>2857.2308000000003</v>
      </c>
      <c r="D333" s="171">
        <f t="shared" si="29"/>
        <v>-86.80999999999995</v>
      </c>
      <c r="E333" s="150">
        <v>2146</v>
      </c>
      <c r="F333" s="166">
        <f t="shared" si="27"/>
        <v>2059.19</v>
      </c>
      <c r="G333" s="35">
        <f t="shared" si="28"/>
        <v>0.7206943170289218</v>
      </c>
    </row>
    <row r="334" spans="1:7" ht="12.75" customHeight="1">
      <c r="A334" s="184">
        <v>7</v>
      </c>
      <c r="B334" s="323" t="s">
        <v>145</v>
      </c>
      <c r="C334" s="171">
        <f t="shared" si="29"/>
        <v>984.2832000000001</v>
      </c>
      <c r="D334" s="171">
        <f t="shared" si="29"/>
        <v>10</v>
      </c>
      <c r="E334" s="150">
        <v>856.3</v>
      </c>
      <c r="F334" s="166">
        <f t="shared" si="27"/>
        <v>866.3</v>
      </c>
      <c r="G334" s="35">
        <f t="shared" si="28"/>
        <v>0.8801328723278015</v>
      </c>
    </row>
    <row r="335" spans="1:7" ht="12.75" customHeight="1">
      <c r="A335" s="184">
        <v>8</v>
      </c>
      <c r="B335" s="323" t="s">
        <v>180</v>
      </c>
      <c r="C335" s="171">
        <f t="shared" si="29"/>
        <v>2425.038</v>
      </c>
      <c r="D335" s="171">
        <f t="shared" si="29"/>
        <v>0</v>
      </c>
      <c r="E335" s="150">
        <v>1918.1200000000001</v>
      </c>
      <c r="F335" s="166">
        <f t="shared" si="27"/>
        <v>1918.1200000000001</v>
      </c>
      <c r="G335" s="35">
        <f t="shared" si="28"/>
        <v>0.79096492508571</v>
      </c>
    </row>
    <row r="336" spans="1:7" ht="12.75" customHeight="1">
      <c r="A336" s="184">
        <v>9</v>
      </c>
      <c r="B336" s="323" t="s">
        <v>147</v>
      </c>
      <c r="C336" s="171">
        <f t="shared" si="29"/>
        <v>2023.8288</v>
      </c>
      <c r="D336" s="171">
        <f t="shared" si="29"/>
        <v>0</v>
      </c>
      <c r="E336" s="150">
        <v>1479.26</v>
      </c>
      <c r="F336" s="166">
        <f t="shared" si="27"/>
        <v>1479.26</v>
      </c>
      <c r="G336" s="35">
        <f t="shared" si="28"/>
        <v>0.7309215087758412</v>
      </c>
    </row>
    <row r="337" spans="1:7" ht="12.75" customHeight="1">
      <c r="A337" s="184">
        <v>10</v>
      </c>
      <c r="B337" s="323" t="s">
        <v>181</v>
      </c>
      <c r="C337" s="171">
        <f t="shared" si="29"/>
        <v>2508.6623999999997</v>
      </c>
      <c r="D337" s="171">
        <f t="shared" si="29"/>
        <v>30.00999999999999</v>
      </c>
      <c r="E337" s="150">
        <v>1809.8000000000002</v>
      </c>
      <c r="F337" s="166">
        <f t="shared" si="27"/>
        <v>1839.8100000000002</v>
      </c>
      <c r="G337" s="35">
        <f t="shared" si="28"/>
        <v>0.7333828577332687</v>
      </c>
    </row>
    <row r="338" spans="1:7" ht="12.75" customHeight="1">
      <c r="A338" s="184">
        <v>11</v>
      </c>
      <c r="B338" s="323" t="s">
        <v>148</v>
      </c>
      <c r="C338" s="171">
        <f t="shared" si="29"/>
        <v>1685.7468</v>
      </c>
      <c r="D338" s="171">
        <f t="shared" si="29"/>
        <v>0</v>
      </c>
      <c r="E338" s="150">
        <v>687.73</v>
      </c>
      <c r="F338" s="166">
        <f t="shared" si="27"/>
        <v>687.73</v>
      </c>
      <c r="G338" s="35">
        <f t="shared" si="28"/>
        <v>0.40796755479529906</v>
      </c>
    </row>
    <row r="339" spans="1:7" ht="12.75" customHeight="1">
      <c r="A339" s="184">
        <v>12</v>
      </c>
      <c r="B339" s="323" t="s">
        <v>182</v>
      </c>
      <c r="C339" s="171">
        <f t="shared" si="29"/>
        <v>1151.6016000000002</v>
      </c>
      <c r="D339" s="171">
        <f t="shared" si="29"/>
        <v>117.76400000000004</v>
      </c>
      <c r="E339" s="150">
        <v>1079.32</v>
      </c>
      <c r="F339" s="166">
        <f t="shared" si="27"/>
        <v>1197.084</v>
      </c>
      <c r="G339" s="35">
        <f t="shared" si="28"/>
        <v>1.03949490865591</v>
      </c>
    </row>
    <row r="340" spans="1:7" ht="12.75" customHeight="1">
      <c r="A340" s="184">
        <v>13</v>
      </c>
      <c r="B340" s="323" t="s">
        <v>150</v>
      </c>
      <c r="C340" s="171">
        <f t="shared" si="29"/>
        <v>3798.6983999999998</v>
      </c>
      <c r="D340" s="171">
        <f t="shared" si="29"/>
        <v>447</v>
      </c>
      <c r="E340" s="150">
        <v>2575</v>
      </c>
      <c r="F340" s="166">
        <f t="shared" si="27"/>
        <v>3022</v>
      </c>
      <c r="G340" s="35">
        <f t="shared" si="28"/>
        <v>0.7955356497899386</v>
      </c>
    </row>
    <row r="341" spans="1:7" ht="12.75" customHeight="1">
      <c r="A341" s="184">
        <v>14</v>
      </c>
      <c r="B341" s="323" t="s">
        <v>151</v>
      </c>
      <c r="C341" s="171">
        <f t="shared" si="29"/>
        <v>2324.0368</v>
      </c>
      <c r="D341" s="171">
        <f t="shared" si="29"/>
        <v>38.00999999999999</v>
      </c>
      <c r="E341" s="150">
        <v>1108.1999999999998</v>
      </c>
      <c r="F341" s="166">
        <f t="shared" si="27"/>
        <v>1146.2099999999998</v>
      </c>
      <c r="G341" s="35">
        <f t="shared" si="28"/>
        <v>0.49319787018863037</v>
      </c>
    </row>
    <row r="342" spans="1:7" ht="12.75" customHeight="1">
      <c r="A342" s="184">
        <v>15</v>
      </c>
      <c r="B342" s="323" t="s">
        <v>152</v>
      </c>
      <c r="C342" s="171">
        <f t="shared" si="29"/>
        <v>1211.1908</v>
      </c>
      <c r="D342" s="171">
        <f t="shared" si="29"/>
        <v>0</v>
      </c>
      <c r="E342" s="150">
        <v>1062.98</v>
      </c>
      <c r="F342" s="166">
        <f t="shared" si="27"/>
        <v>1062.98</v>
      </c>
      <c r="G342" s="35">
        <f t="shared" si="28"/>
        <v>0.877632161670977</v>
      </c>
    </row>
    <row r="343" spans="1:7" ht="12.75" customHeight="1">
      <c r="A343" s="184">
        <v>16</v>
      </c>
      <c r="B343" s="323" t="s">
        <v>153</v>
      </c>
      <c r="C343" s="171">
        <f t="shared" si="29"/>
        <v>1831.05</v>
      </c>
      <c r="D343" s="171">
        <f t="shared" si="29"/>
        <v>-597.54</v>
      </c>
      <c r="E343" s="150">
        <v>1994</v>
      </c>
      <c r="F343" s="166">
        <f t="shared" si="27"/>
        <v>1396.46</v>
      </c>
      <c r="G343" s="35">
        <f t="shared" si="28"/>
        <v>0.7626553070642528</v>
      </c>
    </row>
    <row r="344" spans="1:7" ht="12.75" customHeight="1">
      <c r="A344" s="184">
        <v>17</v>
      </c>
      <c r="B344" s="323" t="s">
        <v>154</v>
      </c>
      <c r="C344" s="171">
        <f t="shared" si="29"/>
        <v>1173.3283999999999</v>
      </c>
      <c r="D344" s="171">
        <f t="shared" si="29"/>
        <v>439.85</v>
      </c>
      <c r="E344" s="150">
        <v>1179</v>
      </c>
      <c r="F344" s="166">
        <f t="shared" si="27"/>
        <v>1618.85</v>
      </c>
      <c r="G344" s="35">
        <f t="shared" si="28"/>
        <v>1.3797075055883758</v>
      </c>
    </row>
    <row r="345" spans="1:7" ht="12.75" customHeight="1">
      <c r="A345" s="184">
        <v>18</v>
      </c>
      <c r="B345" s="323" t="s">
        <v>155</v>
      </c>
      <c r="C345" s="171">
        <f t="shared" si="29"/>
        <v>1208.2907999999998</v>
      </c>
      <c r="D345" s="171">
        <f t="shared" si="29"/>
        <v>12.399999999999977</v>
      </c>
      <c r="E345" s="150">
        <v>788.363</v>
      </c>
      <c r="F345" s="166">
        <f t="shared" si="27"/>
        <v>800.763</v>
      </c>
      <c r="G345" s="35">
        <f t="shared" si="28"/>
        <v>0.6627237416688103</v>
      </c>
    </row>
    <row r="346" spans="1:7" ht="12.75" customHeight="1">
      <c r="A346" s="184">
        <v>19</v>
      </c>
      <c r="B346" s="323" t="s">
        <v>183</v>
      </c>
      <c r="C346" s="171">
        <f t="shared" si="29"/>
        <v>3912.4943999999996</v>
      </c>
      <c r="D346" s="171">
        <f t="shared" si="29"/>
        <v>0</v>
      </c>
      <c r="E346" s="150">
        <v>2188.3500000000004</v>
      </c>
      <c r="F346" s="166">
        <f t="shared" si="27"/>
        <v>2188.3500000000004</v>
      </c>
      <c r="G346" s="35">
        <f t="shared" si="28"/>
        <v>0.5593234842713131</v>
      </c>
    </row>
    <row r="347" spans="1:7" ht="12.75" customHeight="1">
      <c r="A347" s="184">
        <v>20</v>
      </c>
      <c r="B347" s="323" t="s">
        <v>157</v>
      </c>
      <c r="C347" s="171">
        <f t="shared" si="29"/>
        <v>1942.4199999999998</v>
      </c>
      <c r="D347" s="171">
        <f t="shared" si="29"/>
        <v>0</v>
      </c>
      <c r="E347" s="150">
        <v>1604.71</v>
      </c>
      <c r="F347" s="166">
        <f t="shared" si="27"/>
        <v>1604.71</v>
      </c>
      <c r="G347" s="35">
        <f t="shared" si="28"/>
        <v>0.8261395578711093</v>
      </c>
    </row>
    <row r="348" spans="1:7" ht="12.75" customHeight="1">
      <c r="A348" s="184">
        <v>21</v>
      </c>
      <c r="B348" s="323" t="s">
        <v>184</v>
      </c>
      <c r="C348" s="171">
        <f t="shared" si="29"/>
        <v>1910.9028</v>
      </c>
      <c r="D348" s="171">
        <f t="shared" si="29"/>
        <v>-22.246000000000066</v>
      </c>
      <c r="E348" s="150">
        <v>1503.2779999999998</v>
      </c>
      <c r="F348" s="166">
        <f t="shared" si="27"/>
        <v>1481.0319999999997</v>
      </c>
      <c r="G348" s="35">
        <f t="shared" si="28"/>
        <v>0.7750430843473565</v>
      </c>
    </row>
    <row r="349" spans="1:7" ht="12.75" customHeight="1">
      <c r="A349" s="34"/>
      <c r="B349" s="1" t="s">
        <v>31</v>
      </c>
      <c r="C349" s="172">
        <f>SUM(C328:C348)</f>
        <v>43456.3265</v>
      </c>
      <c r="D349" s="172">
        <f>SUM(D328:D348)</f>
        <v>396.74800000000005</v>
      </c>
      <c r="E349" s="151">
        <f>SUM(E328:E348)</f>
        <v>30532.364999999998</v>
      </c>
      <c r="F349" s="170">
        <f t="shared" si="27"/>
        <v>30929.112999999998</v>
      </c>
      <c r="G349" s="39">
        <f t="shared" si="28"/>
        <v>0.7117286593472183</v>
      </c>
    </row>
    <row r="350" ht="5.25" customHeight="1">
      <c r="A350" s="80"/>
    </row>
    <row r="351" spans="1:8" ht="14.25">
      <c r="A351" s="9" t="s">
        <v>49</v>
      </c>
      <c r="H351" s="31"/>
    </row>
    <row r="352" spans="1:7" ht="6.75" customHeight="1">
      <c r="A352" s="9"/>
      <c r="G352" s="10" t="s">
        <v>14</v>
      </c>
    </row>
    <row r="353" spans="1:5" ht="14.25">
      <c r="A353" s="30" t="s">
        <v>43</v>
      </c>
      <c r="B353" s="30" t="s">
        <v>50</v>
      </c>
      <c r="C353" s="30" t="s">
        <v>51</v>
      </c>
      <c r="D353" s="30" t="s">
        <v>52</v>
      </c>
      <c r="E353" s="30" t="s">
        <v>53</v>
      </c>
    </row>
    <row r="354" spans="1:8" ht="18.75" customHeight="1">
      <c r="A354" s="53">
        <f>C349</f>
        <v>43456.3265</v>
      </c>
      <c r="B354" s="53">
        <f>F349</f>
        <v>30929.112999999998</v>
      </c>
      <c r="C354" s="39">
        <f>B354/A354</f>
        <v>0.7117286593472183</v>
      </c>
      <c r="D354" s="53">
        <f>D381</f>
        <v>29184.347999999998</v>
      </c>
      <c r="E354" s="39">
        <f>D354/A354</f>
        <v>0.6715788091292069</v>
      </c>
      <c r="H354" s="10" t="s">
        <v>14</v>
      </c>
    </row>
    <row r="355" spans="1:7" ht="7.5" customHeight="1">
      <c r="A355" s="9"/>
      <c r="G355" s="10" t="s">
        <v>14</v>
      </c>
    </row>
    <row r="356" ht="14.25">
      <c r="A356" s="9" t="s">
        <v>221</v>
      </c>
    </row>
    <row r="357" ht="6.75" customHeight="1">
      <c r="A357" s="9"/>
    </row>
    <row r="358" spans="1:5" ht="14.25">
      <c r="A358" s="49" t="s">
        <v>24</v>
      </c>
      <c r="B358" s="49" t="s">
        <v>35</v>
      </c>
      <c r="C358" s="78" t="s">
        <v>43</v>
      </c>
      <c r="D358" s="49" t="s">
        <v>52</v>
      </c>
      <c r="E358" s="17" t="s">
        <v>53</v>
      </c>
    </row>
    <row r="359" spans="1:5" ht="14.25">
      <c r="A359" s="81">
        <v>1</v>
      </c>
      <c r="B359" s="81">
        <v>2</v>
      </c>
      <c r="C359" s="82">
        <v>3</v>
      </c>
      <c r="D359" s="81">
        <v>4</v>
      </c>
      <c r="E359" s="83">
        <v>5</v>
      </c>
    </row>
    <row r="360" spans="1:9" ht="12.75" customHeight="1">
      <c r="A360" s="184">
        <v>1</v>
      </c>
      <c r="B360" s="322" t="s">
        <v>140</v>
      </c>
      <c r="C360" s="171">
        <f>C328</f>
        <v>1680.2599999999998</v>
      </c>
      <c r="D360" s="150">
        <v>1363.03</v>
      </c>
      <c r="E360" s="153">
        <f aca="true" t="shared" si="30" ref="E360:E381">D360/C360</f>
        <v>0.8112018378108151</v>
      </c>
      <c r="F360" s="148"/>
      <c r="G360" s="31"/>
      <c r="I360" s="348">
        <f>C360*750/100000</f>
        <v>12.601949999999997</v>
      </c>
    </row>
    <row r="361" spans="1:9" ht="12.75" customHeight="1">
      <c r="A361" s="184">
        <v>2</v>
      </c>
      <c r="B361" s="322" t="s">
        <v>141</v>
      </c>
      <c r="C361" s="171">
        <f aca="true" t="shared" si="31" ref="C361:C380">C329</f>
        <v>2432.0212</v>
      </c>
      <c r="D361" s="150">
        <v>1989</v>
      </c>
      <c r="E361" s="153">
        <f t="shared" si="30"/>
        <v>0.8178382655545929</v>
      </c>
      <c r="F361" s="148"/>
      <c r="G361" s="31" t="s">
        <v>14</v>
      </c>
      <c r="I361" s="348">
        <f aca="true" t="shared" si="32" ref="I361:I380">C361*750/100000</f>
        <v>18.240159000000002</v>
      </c>
    </row>
    <row r="362" spans="1:9" ht="12.75" customHeight="1">
      <c r="A362" s="184">
        <v>3</v>
      </c>
      <c r="B362" s="322" t="s">
        <v>142</v>
      </c>
      <c r="C362" s="171">
        <f t="shared" si="31"/>
        <v>1990.7266</v>
      </c>
      <c r="D362" s="150">
        <v>316.8</v>
      </c>
      <c r="E362" s="153">
        <f t="shared" si="30"/>
        <v>0.15913787458307938</v>
      </c>
      <c r="F362" s="148"/>
      <c r="G362" s="31"/>
      <c r="I362" s="348">
        <f t="shared" si="32"/>
        <v>14.9304495</v>
      </c>
    </row>
    <row r="363" spans="1:9" ht="12.75" customHeight="1">
      <c r="A363" s="184">
        <v>4</v>
      </c>
      <c r="B363" s="323" t="s">
        <v>143</v>
      </c>
      <c r="C363" s="171">
        <f t="shared" si="31"/>
        <v>2075.124</v>
      </c>
      <c r="D363" s="150">
        <v>1615.08</v>
      </c>
      <c r="E363" s="153">
        <f t="shared" si="30"/>
        <v>0.7783052964545734</v>
      </c>
      <c r="F363" s="148"/>
      <c r="G363" s="31"/>
      <c r="I363" s="348">
        <f t="shared" si="32"/>
        <v>15.563429999999999</v>
      </c>
    </row>
    <row r="364" spans="1:9" ht="12.75" customHeight="1">
      <c r="A364" s="184">
        <v>5</v>
      </c>
      <c r="B364" s="323" t="s">
        <v>178</v>
      </c>
      <c r="C364" s="171">
        <f t="shared" si="31"/>
        <v>2329.3907</v>
      </c>
      <c r="D364" s="150">
        <v>656.1200000000001</v>
      </c>
      <c r="E364" s="153">
        <f t="shared" si="30"/>
        <v>0.2816702238915954</v>
      </c>
      <c r="F364" s="148"/>
      <c r="G364" s="31"/>
      <c r="I364" s="348">
        <f t="shared" si="32"/>
        <v>17.47043025</v>
      </c>
    </row>
    <row r="365" spans="1:9" ht="12.75" customHeight="1">
      <c r="A365" s="184">
        <v>6</v>
      </c>
      <c r="B365" s="323" t="s">
        <v>179</v>
      </c>
      <c r="C365" s="171">
        <f t="shared" si="31"/>
        <v>2857.2308000000003</v>
      </c>
      <c r="D365" s="150">
        <v>2059.19</v>
      </c>
      <c r="E365" s="153">
        <f t="shared" si="30"/>
        <v>0.7206943170289218</v>
      </c>
      <c r="F365" s="148"/>
      <c r="G365" s="31"/>
      <c r="I365" s="348">
        <f t="shared" si="32"/>
        <v>21.429231</v>
      </c>
    </row>
    <row r="366" spans="1:9" ht="12.75" customHeight="1">
      <c r="A366" s="184">
        <v>7</v>
      </c>
      <c r="B366" s="323" t="s">
        <v>145</v>
      </c>
      <c r="C366" s="171">
        <f t="shared" si="31"/>
        <v>984.2832000000001</v>
      </c>
      <c r="D366" s="150">
        <v>853.3</v>
      </c>
      <c r="E366" s="153">
        <f t="shared" si="30"/>
        <v>0.8669252914201928</v>
      </c>
      <c r="F366" s="148"/>
      <c r="G366" s="31"/>
      <c r="I366" s="348">
        <f t="shared" si="32"/>
        <v>7.382124</v>
      </c>
    </row>
    <row r="367" spans="1:9" ht="12.75" customHeight="1">
      <c r="A367" s="184">
        <v>8</v>
      </c>
      <c r="B367" s="323" t="s">
        <v>180</v>
      </c>
      <c r="C367" s="171">
        <f t="shared" si="31"/>
        <v>2425.038</v>
      </c>
      <c r="D367" s="150">
        <v>1918.1200000000001</v>
      </c>
      <c r="E367" s="153">
        <f t="shared" si="30"/>
        <v>0.79096492508571</v>
      </c>
      <c r="F367" s="148"/>
      <c r="G367" s="31"/>
      <c r="I367" s="348">
        <f t="shared" si="32"/>
        <v>18.187785</v>
      </c>
    </row>
    <row r="368" spans="1:9" ht="12.75" customHeight="1">
      <c r="A368" s="184">
        <v>9</v>
      </c>
      <c r="B368" s="323" t="s">
        <v>147</v>
      </c>
      <c r="C368" s="171">
        <f t="shared" si="31"/>
        <v>2023.8288</v>
      </c>
      <c r="D368" s="150">
        <v>1479.26</v>
      </c>
      <c r="E368" s="153">
        <f t="shared" si="30"/>
        <v>0.7309215087758412</v>
      </c>
      <c r="F368" s="148"/>
      <c r="G368" s="31"/>
      <c r="I368" s="348">
        <f t="shared" si="32"/>
        <v>15.178716000000001</v>
      </c>
    </row>
    <row r="369" spans="1:9" ht="12.75" customHeight="1">
      <c r="A369" s="184">
        <v>10</v>
      </c>
      <c r="B369" s="323" t="s">
        <v>181</v>
      </c>
      <c r="C369" s="171">
        <f t="shared" si="31"/>
        <v>2508.6623999999997</v>
      </c>
      <c r="D369" s="150">
        <v>1839.81</v>
      </c>
      <c r="E369" s="153">
        <f t="shared" si="30"/>
        <v>0.7333828577332686</v>
      </c>
      <c r="F369" s="148"/>
      <c r="G369" s="31"/>
      <c r="I369" s="348">
        <f t="shared" si="32"/>
        <v>18.814967999999997</v>
      </c>
    </row>
    <row r="370" spans="1:9" ht="12.75" customHeight="1">
      <c r="A370" s="184">
        <v>11</v>
      </c>
      <c r="B370" s="323" t="s">
        <v>148</v>
      </c>
      <c r="C370" s="171">
        <f t="shared" si="31"/>
        <v>1685.7468</v>
      </c>
      <c r="D370" s="150">
        <v>687.73</v>
      </c>
      <c r="E370" s="153">
        <f t="shared" si="30"/>
        <v>0.40796755479529906</v>
      </c>
      <c r="F370" s="148"/>
      <c r="G370" s="31"/>
      <c r="I370" s="348">
        <f t="shared" si="32"/>
        <v>12.643100999999998</v>
      </c>
    </row>
    <row r="371" spans="1:9" ht="12.75" customHeight="1">
      <c r="A371" s="184">
        <v>12</v>
      </c>
      <c r="B371" s="323" t="s">
        <v>182</v>
      </c>
      <c r="C371" s="171">
        <f t="shared" si="31"/>
        <v>1151.6016000000002</v>
      </c>
      <c r="D371" s="150">
        <v>1040.37</v>
      </c>
      <c r="E371" s="153">
        <f t="shared" si="30"/>
        <v>0.9034113881050527</v>
      </c>
      <c r="F371" s="148"/>
      <c r="G371" s="31"/>
      <c r="I371" s="348">
        <f t="shared" si="32"/>
        <v>8.637012000000002</v>
      </c>
    </row>
    <row r="372" spans="1:9" ht="12.75" customHeight="1">
      <c r="A372" s="184">
        <v>13</v>
      </c>
      <c r="B372" s="323" t="s">
        <v>150</v>
      </c>
      <c r="C372" s="171">
        <f t="shared" si="31"/>
        <v>3798.6983999999998</v>
      </c>
      <c r="D372" s="150">
        <v>2822</v>
      </c>
      <c r="E372" s="153">
        <f t="shared" si="30"/>
        <v>0.7428860369646614</v>
      </c>
      <c r="F372" s="148"/>
      <c r="G372" s="31"/>
      <c r="I372" s="348">
        <f t="shared" si="32"/>
        <v>28.490237999999998</v>
      </c>
    </row>
    <row r="373" spans="1:9" ht="12.75" customHeight="1">
      <c r="A373" s="184">
        <v>14</v>
      </c>
      <c r="B373" s="323" t="s">
        <v>151</v>
      </c>
      <c r="C373" s="171">
        <f t="shared" si="31"/>
        <v>2324.0368</v>
      </c>
      <c r="D373" s="150">
        <v>1096.79</v>
      </c>
      <c r="E373" s="153">
        <f t="shared" si="30"/>
        <v>0.47193314666962244</v>
      </c>
      <c r="F373" s="148"/>
      <c r="G373" s="31"/>
      <c r="I373" s="348">
        <f t="shared" si="32"/>
        <v>17.430276</v>
      </c>
    </row>
    <row r="374" spans="1:9" ht="12.75" customHeight="1">
      <c r="A374" s="184">
        <v>15</v>
      </c>
      <c r="B374" s="323" t="s">
        <v>152</v>
      </c>
      <c r="C374" s="171">
        <f t="shared" si="31"/>
        <v>1211.1908</v>
      </c>
      <c r="D374" s="150">
        <v>952.3999999999999</v>
      </c>
      <c r="E374" s="153">
        <f t="shared" si="30"/>
        <v>0.7863335817940491</v>
      </c>
      <c r="F374" s="148"/>
      <c r="G374" s="31"/>
      <c r="H374" s="10" t="s">
        <v>14</v>
      </c>
      <c r="I374" s="348">
        <f t="shared" si="32"/>
        <v>9.083931000000002</v>
      </c>
    </row>
    <row r="375" spans="1:9" ht="12.75" customHeight="1">
      <c r="A375" s="184">
        <v>16</v>
      </c>
      <c r="B375" s="323" t="s">
        <v>153</v>
      </c>
      <c r="C375" s="171">
        <f t="shared" si="31"/>
        <v>1831.05</v>
      </c>
      <c r="D375" s="150">
        <v>1265.21</v>
      </c>
      <c r="E375" s="153">
        <f t="shared" si="30"/>
        <v>0.6909751235629831</v>
      </c>
      <c r="F375" s="148"/>
      <c r="G375" s="31" t="s">
        <v>14</v>
      </c>
      <c r="I375" s="348">
        <f t="shared" si="32"/>
        <v>13.732875</v>
      </c>
    </row>
    <row r="376" spans="1:9" ht="12.75" customHeight="1">
      <c r="A376" s="184">
        <v>17</v>
      </c>
      <c r="B376" s="323" t="s">
        <v>154</v>
      </c>
      <c r="C376" s="171">
        <f t="shared" si="31"/>
        <v>1173.3283999999999</v>
      </c>
      <c r="D376" s="150">
        <v>1317.2499999999998</v>
      </c>
      <c r="E376" s="153">
        <f t="shared" si="30"/>
        <v>1.1226609702790795</v>
      </c>
      <c r="F376" s="148"/>
      <c r="G376" s="31"/>
      <c r="I376" s="348">
        <f t="shared" si="32"/>
        <v>8.799963</v>
      </c>
    </row>
    <row r="377" spans="1:9" ht="12.75" customHeight="1">
      <c r="A377" s="184">
        <v>18</v>
      </c>
      <c r="B377" s="323" t="s">
        <v>155</v>
      </c>
      <c r="C377" s="171">
        <f t="shared" si="31"/>
        <v>1208.2907999999998</v>
      </c>
      <c r="D377" s="150">
        <v>712.1229999999999</v>
      </c>
      <c r="E377" s="153">
        <f t="shared" si="30"/>
        <v>0.5893639180237076</v>
      </c>
      <c r="F377" s="148"/>
      <c r="G377" s="31" t="s">
        <v>14</v>
      </c>
      <c r="I377" s="348">
        <f t="shared" si="32"/>
        <v>9.062180999999999</v>
      </c>
    </row>
    <row r="378" spans="1:9" ht="12.75" customHeight="1">
      <c r="A378" s="184">
        <v>19</v>
      </c>
      <c r="B378" s="323" t="s">
        <v>183</v>
      </c>
      <c r="C378" s="171">
        <f t="shared" si="31"/>
        <v>3912.4943999999996</v>
      </c>
      <c r="D378" s="150">
        <v>2188.3500000000004</v>
      </c>
      <c r="E378" s="153">
        <f t="shared" si="30"/>
        <v>0.5593234842713131</v>
      </c>
      <c r="F378" s="148"/>
      <c r="G378" s="31"/>
      <c r="I378" s="348">
        <f t="shared" si="32"/>
        <v>29.343708</v>
      </c>
    </row>
    <row r="379" spans="1:9" ht="12.75" customHeight="1">
      <c r="A379" s="184">
        <v>20</v>
      </c>
      <c r="B379" s="323" t="s">
        <v>157</v>
      </c>
      <c r="C379" s="171">
        <f t="shared" si="31"/>
        <v>1942.4199999999998</v>
      </c>
      <c r="D379" s="150">
        <v>1604.71</v>
      </c>
      <c r="E379" s="153">
        <f t="shared" si="30"/>
        <v>0.8261395578711093</v>
      </c>
      <c r="F379" s="148"/>
      <c r="G379" s="31"/>
      <c r="I379" s="348">
        <f t="shared" si="32"/>
        <v>14.56815</v>
      </c>
    </row>
    <row r="380" spans="1:9" ht="12.75" customHeight="1">
      <c r="A380" s="184">
        <v>21</v>
      </c>
      <c r="B380" s="323" t="s">
        <v>184</v>
      </c>
      <c r="C380" s="171">
        <f t="shared" si="31"/>
        <v>1910.9028</v>
      </c>
      <c r="D380" s="150">
        <v>1407.705</v>
      </c>
      <c r="E380" s="153">
        <f t="shared" si="30"/>
        <v>0.7366701226247614</v>
      </c>
      <c r="F380" s="148"/>
      <c r="G380" s="31"/>
      <c r="I380" s="348">
        <f t="shared" si="32"/>
        <v>14.331771000000002</v>
      </c>
    </row>
    <row r="381" spans="1:8" ht="12.75" customHeight="1">
      <c r="A381" s="34"/>
      <c r="B381" s="1" t="s">
        <v>31</v>
      </c>
      <c r="C381" s="172">
        <f>SUM(C360:C380)</f>
        <v>43456.3265</v>
      </c>
      <c r="D381" s="151">
        <f>SUM(D360:D380)</f>
        <v>29184.347999999998</v>
      </c>
      <c r="E381" s="144">
        <f t="shared" si="30"/>
        <v>0.6715788091292069</v>
      </c>
      <c r="F381" s="42"/>
      <c r="G381" s="31"/>
      <c r="H381" s="126"/>
    </row>
    <row r="382" spans="1:8" ht="14.25" customHeight="1">
      <c r="A382" s="40"/>
      <c r="B382" s="2"/>
      <c r="C382" s="65"/>
      <c r="D382" s="65"/>
      <c r="E382" s="84"/>
      <c r="F382" s="26"/>
      <c r="G382" s="26"/>
      <c r="H382" s="26"/>
    </row>
    <row r="383" spans="1:8" ht="14.25">
      <c r="A383" s="9" t="s">
        <v>122</v>
      </c>
      <c r="F383" s="85"/>
      <c r="G383" s="85"/>
      <c r="H383" s="86"/>
    </row>
    <row r="384" spans="1:8" ht="6.75" customHeight="1">
      <c r="A384" s="9"/>
      <c r="F384" s="26"/>
      <c r="G384" s="26"/>
      <c r="H384" s="26"/>
    </row>
    <row r="385" spans="1:8" ht="28.5">
      <c r="A385" s="88" t="s">
        <v>43</v>
      </c>
      <c r="B385" s="88" t="s">
        <v>118</v>
      </c>
      <c r="C385" s="88" t="s">
        <v>119</v>
      </c>
      <c r="D385" s="88" t="s">
        <v>54</v>
      </c>
      <c r="F385" s="26"/>
      <c r="G385" s="183"/>
      <c r="H385" s="183"/>
    </row>
    <row r="386" spans="1:4" ht="18.75" customHeight="1">
      <c r="A386" s="53">
        <f>C413</f>
        <v>1173.3204590999999</v>
      </c>
      <c r="B386" s="53">
        <f>D413</f>
        <v>823.2634800000001</v>
      </c>
      <c r="C386" s="87">
        <f>E413</f>
        <v>700.9773799999999</v>
      </c>
      <c r="D386" s="35">
        <f>C386/B386</f>
        <v>0.8514617701735049</v>
      </c>
    </row>
    <row r="387" ht="7.5" customHeight="1">
      <c r="A387" s="9"/>
    </row>
    <row r="388" ht="14.25">
      <c r="A388" s="9" t="s">
        <v>121</v>
      </c>
    </row>
    <row r="389" ht="6.75" customHeight="1">
      <c r="A389" s="9"/>
    </row>
    <row r="390" spans="1:7" ht="33" customHeight="1">
      <c r="A390" s="88" t="s">
        <v>24</v>
      </c>
      <c r="B390" s="88" t="s">
        <v>35</v>
      </c>
      <c r="C390" s="61" t="s">
        <v>43</v>
      </c>
      <c r="D390" s="88" t="s">
        <v>120</v>
      </c>
      <c r="E390" s="88" t="s">
        <v>127</v>
      </c>
      <c r="F390" s="88" t="s">
        <v>55</v>
      </c>
      <c r="G390" s="88" t="s">
        <v>114</v>
      </c>
    </row>
    <row r="391" spans="1:7" ht="14.25">
      <c r="A391" s="89">
        <v>1</v>
      </c>
      <c r="B391" s="89">
        <v>2</v>
      </c>
      <c r="C391" s="90">
        <v>3</v>
      </c>
      <c r="D391" s="89">
        <v>4</v>
      </c>
      <c r="E391" s="91">
        <v>5</v>
      </c>
      <c r="F391" s="90">
        <v>6</v>
      </c>
      <c r="G391" s="89">
        <v>7</v>
      </c>
    </row>
    <row r="392" spans="1:8" ht="12.75" customHeight="1">
      <c r="A392" s="184">
        <v>1</v>
      </c>
      <c r="B392" s="322" t="s">
        <v>140</v>
      </c>
      <c r="C392" s="222">
        <v>45.36702</v>
      </c>
      <c r="D392" s="222">
        <v>19.380000000000003</v>
      </c>
      <c r="E392" s="222">
        <v>19.380000000000003</v>
      </c>
      <c r="F392" s="223">
        <f>D392-E392</f>
        <v>0</v>
      </c>
      <c r="G392" s="193">
        <f>E392/D392</f>
        <v>1</v>
      </c>
      <c r="H392" s="186"/>
    </row>
    <row r="393" spans="1:8" ht="12.75" customHeight="1">
      <c r="A393" s="184">
        <v>2</v>
      </c>
      <c r="B393" s="322" t="s">
        <v>141</v>
      </c>
      <c r="C393" s="222">
        <v>65.6645724</v>
      </c>
      <c r="D393" s="222">
        <v>69.74000000000001</v>
      </c>
      <c r="E393" s="222">
        <v>58.39</v>
      </c>
      <c r="F393" s="223">
        <f>D393-E393</f>
        <v>11.350000000000009</v>
      </c>
      <c r="G393" s="193">
        <f>E393/D393</f>
        <v>0.8372526527100659</v>
      </c>
      <c r="H393" s="186"/>
    </row>
    <row r="394" spans="1:8" ht="12.75" customHeight="1">
      <c r="A394" s="184">
        <v>3</v>
      </c>
      <c r="B394" s="322" t="s">
        <v>142</v>
      </c>
      <c r="C394" s="222">
        <v>53.7496182</v>
      </c>
      <c r="D394" s="222">
        <v>15.68512</v>
      </c>
      <c r="E394" s="222">
        <v>15.68512</v>
      </c>
      <c r="F394" s="223">
        <f>D394-E394</f>
        <v>0</v>
      </c>
      <c r="G394" s="193">
        <f>E394/D394</f>
        <v>1</v>
      </c>
      <c r="H394" s="186"/>
    </row>
    <row r="395" spans="1:8" ht="12.75" customHeight="1">
      <c r="A395" s="184">
        <v>4</v>
      </c>
      <c r="B395" s="323" t="s">
        <v>143</v>
      </c>
      <c r="C395" s="222">
        <v>56.028347999999994</v>
      </c>
      <c r="D395" s="222">
        <v>41.0745</v>
      </c>
      <c r="E395" s="222">
        <v>41.07</v>
      </c>
      <c r="F395" s="223">
        <f>D395-E395</f>
        <v>0.0045000000000001705</v>
      </c>
      <c r="G395" s="193">
        <f>E395/D395</f>
        <v>0.9998904429755687</v>
      </c>
      <c r="H395" s="186"/>
    </row>
    <row r="396" spans="1:8" ht="12.75" customHeight="1">
      <c r="A396" s="184">
        <v>5</v>
      </c>
      <c r="B396" s="323" t="s">
        <v>178</v>
      </c>
      <c r="C396" s="222">
        <v>62.8935489</v>
      </c>
      <c r="D396" s="222">
        <v>25.38078</v>
      </c>
      <c r="E396" s="222">
        <v>21.929</v>
      </c>
      <c r="F396" s="223">
        <f aca="true" t="shared" si="33" ref="F396:F407">D396-E396</f>
        <v>3.451780000000003</v>
      </c>
      <c r="G396" s="193">
        <f aca="true" t="shared" si="34" ref="G396:G407">E396/D396</f>
        <v>0.8640002395513454</v>
      </c>
      <c r="H396" s="186"/>
    </row>
    <row r="397" spans="1:8" ht="12.75" customHeight="1">
      <c r="A397" s="184">
        <v>6</v>
      </c>
      <c r="B397" s="323" t="s">
        <v>179</v>
      </c>
      <c r="C397" s="222">
        <v>77.1452316</v>
      </c>
      <c r="D397" s="222">
        <v>57.055</v>
      </c>
      <c r="E397" s="222">
        <v>57.055</v>
      </c>
      <c r="F397" s="223">
        <f t="shared" si="33"/>
        <v>0</v>
      </c>
      <c r="G397" s="193">
        <f t="shared" si="34"/>
        <v>1</v>
      </c>
      <c r="H397" s="186"/>
    </row>
    <row r="398" spans="1:8" ht="12.75" customHeight="1">
      <c r="A398" s="184">
        <v>7</v>
      </c>
      <c r="B398" s="323" t="s">
        <v>145</v>
      </c>
      <c r="C398" s="222">
        <v>26.5756464</v>
      </c>
      <c r="D398" s="222">
        <v>23.30478</v>
      </c>
      <c r="E398" s="222">
        <v>14.2</v>
      </c>
      <c r="F398" s="223">
        <f t="shared" si="33"/>
        <v>9.104780000000002</v>
      </c>
      <c r="G398" s="193">
        <f t="shared" si="34"/>
        <v>0.6093170585605184</v>
      </c>
      <c r="H398" s="186"/>
    </row>
    <row r="399" spans="1:8" ht="12.75" customHeight="1">
      <c r="A399" s="184">
        <v>8</v>
      </c>
      <c r="B399" s="323" t="s">
        <v>180</v>
      </c>
      <c r="C399" s="222">
        <v>65.476026</v>
      </c>
      <c r="D399" s="222">
        <v>50.91751</v>
      </c>
      <c r="E399" s="222">
        <v>19.41</v>
      </c>
      <c r="F399" s="223">
        <f t="shared" si="33"/>
        <v>31.50751</v>
      </c>
      <c r="G399" s="193">
        <f t="shared" si="34"/>
        <v>0.38120481539651097</v>
      </c>
      <c r="H399" s="186"/>
    </row>
    <row r="400" spans="1:8" ht="12.75" customHeight="1">
      <c r="A400" s="184">
        <v>9</v>
      </c>
      <c r="B400" s="323" t="s">
        <v>147</v>
      </c>
      <c r="C400" s="222">
        <v>54.6433776</v>
      </c>
      <c r="D400" s="222">
        <v>38.48897</v>
      </c>
      <c r="E400" s="222">
        <v>38.48897</v>
      </c>
      <c r="F400" s="223">
        <f t="shared" si="33"/>
        <v>0</v>
      </c>
      <c r="G400" s="193">
        <f t="shared" si="34"/>
        <v>1</v>
      </c>
      <c r="H400" s="186"/>
    </row>
    <row r="401" spans="1:8" ht="12.75" customHeight="1">
      <c r="A401" s="184">
        <v>10</v>
      </c>
      <c r="B401" s="323" t="s">
        <v>181</v>
      </c>
      <c r="C401" s="222">
        <v>67.7338848</v>
      </c>
      <c r="D401" s="222">
        <v>48.486000000000004</v>
      </c>
      <c r="E401" s="222">
        <v>48.489999999999995</v>
      </c>
      <c r="F401" s="223">
        <f t="shared" si="33"/>
        <v>-0.003999999999990678</v>
      </c>
      <c r="G401" s="193">
        <f t="shared" si="34"/>
        <v>1.0000824980406713</v>
      </c>
      <c r="H401" s="186"/>
    </row>
    <row r="402" spans="1:8" ht="12.75" customHeight="1">
      <c r="A402" s="184">
        <v>11</v>
      </c>
      <c r="B402" s="323" t="s">
        <v>148</v>
      </c>
      <c r="C402" s="222">
        <v>45.515163599999994</v>
      </c>
      <c r="D402" s="222">
        <v>21.0345</v>
      </c>
      <c r="E402" s="222">
        <v>15.153500000000001</v>
      </c>
      <c r="F402" s="223">
        <f t="shared" si="33"/>
        <v>5.881</v>
      </c>
      <c r="G402" s="193">
        <f t="shared" si="34"/>
        <v>0.72041170458057</v>
      </c>
      <c r="H402" s="186"/>
    </row>
    <row r="403" spans="1:8" ht="12.75" customHeight="1">
      <c r="A403" s="184">
        <v>12</v>
      </c>
      <c r="B403" s="323" t="s">
        <v>182</v>
      </c>
      <c r="C403" s="222">
        <v>31.093243200000003</v>
      </c>
      <c r="D403" s="222">
        <v>21.758</v>
      </c>
      <c r="E403" s="222">
        <v>21.758000000000003</v>
      </c>
      <c r="F403" s="223">
        <f t="shared" si="33"/>
        <v>0</v>
      </c>
      <c r="G403" s="193">
        <f t="shared" si="34"/>
        <v>1.0000000000000002</v>
      </c>
      <c r="H403" s="186"/>
    </row>
    <row r="404" spans="1:8" ht="12.75" customHeight="1">
      <c r="A404" s="184">
        <v>13</v>
      </c>
      <c r="B404" s="323" t="s">
        <v>150</v>
      </c>
      <c r="C404" s="222">
        <v>102.5648568</v>
      </c>
      <c r="D404" s="222">
        <v>72.47476</v>
      </c>
      <c r="E404" s="222">
        <v>66.69366</v>
      </c>
      <c r="F404" s="223">
        <f t="shared" si="33"/>
        <v>5.781100000000009</v>
      </c>
      <c r="G404" s="193">
        <f t="shared" si="34"/>
        <v>0.9202329197088751</v>
      </c>
      <c r="H404" s="186"/>
    </row>
    <row r="405" spans="1:8" s="211" customFormat="1" ht="12.75" customHeight="1">
      <c r="A405" s="184">
        <v>14</v>
      </c>
      <c r="B405" s="323" t="s">
        <v>151</v>
      </c>
      <c r="C405" s="222">
        <v>62.7489936</v>
      </c>
      <c r="D405" s="222">
        <v>26.694999999999997</v>
      </c>
      <c r="E405" s="222">
        <v>23.66056</v>
      </c>
      <c r="F405" s="223">
        <f t="shared" si="33"/>
        <v>3.0344399999999965</v>
      </c>
      <c r="G405" s="193">
        <f t="shared" si="34"/>
        <v>0.8863292751451584</v>
      </c>
      <c r="H405" s="186"/>
    </row>
    <row r="406" spans="1:8" ht="12.75" customHeight="1">
      <c r="A406" s="184">
        <v>15</v>
      </c>
      <c r="B406" s="323" t="s">
        <v>152</v>
      </c>
      <c r="C406" s="222">
        <v>32.70215159999999</v>
      </c>
      <c r="D406" s="222">
        <v>49.584</v>
      </c>
      <c r="E406" s="222">
        <v>28.03</v>
      </c>
      <c r="F406" s="223">
        <f t="shared" si="33"/>
        <v>21.554000000000002</v>
      </c>
      <c r="G406" s="193">
        <f t="shared" si="34"/>
        <v>0.5653033236527912</v>
      </c>
      <c r="H406" s="186"/>
    </row>
    <row r="407" spans="1:8" ht="12.75" customHeight="1">
      <c r="A407" s="184">
        <v>16</v>
      </c>
      <c r="B407" s="323" t="s">
        <v>153</v>
      </c>
      <c r="C407" s="222">
        <v>49.4379936</v>
      </c>
      <c r="D407" s="222">
        <v>53.939</v>
      </c>
      <c r="E407" s="222">
        <v>53.919000000000004</v>
      </c>
      <c r="F407" s="223">
        <f t="shared" si="33"/>
        <v>0.01999999999999602</v>
      </c>
      <c r="G407" s="193">
        <f t="shared" si="34"/>
        <v>0.999629210775135</v>
      </c>
      <c r="H407" s="186"/>
    </row>
    <row r="408" spans="1:8" ht="12.75" customHeight="1">
      <c r="A408" s="184">
        <v>17</v>
      </c>
      <c r="B408" s="323" t="s">
        <v>154</v>
      </c>
      <c r="C408" s="222">
        <v>31.679866800000003</v>
      </c>
      <c r="D408" s="222">
        <v>26.883000000000003</v>
      </c>
      <c r="E408" s="222">
        <v>23.218000000000004</v>
      </c>
      <c r="F408" s="223">
        <f aca="true" t="shared" si="35" ref="F408:F413">D408-E408</f>
        <v>3.664999999999999</v>
      </c>
      <c r="G408" s="193">
        <f aca="true" t="shared" si="36" ref="G408:G413">E408/D408</f>
        <v>0.8636684893799056</v>
      </c>
      <c r="H408" s="186"/>
    </row>
    <row r="409" spans="1:8" ht="12.75" customHeight="1">
      <c r="A409" s="184">
        <v>18</v>
      </c>
      <c r="B409" s="323" t="s">
        <v>155</v>
      </c>
      <c r="C409" s="222">
        <v>32.623851599999995</v>
      </c>
      <c r="D409" s="222">
        <v>18.70006</v>
      </c>
      <c r="E409" s="222">
        <v>18.70006</v>
      </c>
      <c r="F409" s="223">
        <f t="shared" si="35"/>
        <v>0</v>
      </c>
      <c r="G409" s="193">
        <f t="shared" si="36"/>
        <v>1</v>
      </c>
      <c r="H409" s="186"/>
    </row>
    <row r="410" spans="1:8" ht="12.75" customHeight="1">
      <c r="A410" s="184">
        <v>19</v>
      </c>
      <c r="B410" s="323" t="s">
        <v>183</v>
      </c>
      <c r="C410" s="222">
        <v>105.6373488</v>
      </c>
      <c r="D410" s="222">
        <v>59.224500000000006</v>
      </c>
      <c r="E410" s="222">
        <v>32.29</v>
      </c>
      <c r="F410" s="223">
        <f t="shared" si="35"/>
        <v>26.934500000000007</v>
      </c>
      <c r="G410" s="193">
        <f t="shared" si="36"/>
        <v>0.5452135518239917</v>
      </c>
      <c r="H410" s="186"/>
    </row>
    <row r="411" spans="1:8" ht="12.75" customHeight="1">
      <c r="A411" s="184">
        <v>20</v>
      </c>
      <c r="B411" s="323" t="s">
        <v>157</v>
      </c>
      <c r="C411" s="222">
        <v>52.445339999999995</v>
      </c>
      <c r="D411" s="222">
        <v>42.878</v>
      </c>
      <c r="E411" s="222">
        <v>42.88</v>
      </c>
      <c r="F411" s="223">
        <f t="shared" si="35"/>
        <v>-0.0020000000000024443</v>
      </c>
      <c r="G411" s="193">
        <f t="shared" si="36"/>
        <v>1.000046643966603</v>
      </c>
      <c r="H411" s="186"/>
    </row>
    <row r="412" spans="1:8" s="211" customFormat="1" ht="12.75" customHeight="1">
      <c r="A412" s="184">
        <v>21</v>
      </c>
      <c r="B412" s="323" t="s">
        <v>184</v>
      </c>
      <c r="C412" s="222">
        <v>51.594375600000006</v>
      </c>
      <c r="D412" s="222">
        <v>40.58</v>
      </c>
      <c r="E412" s="222">
        <v>40.57651</v>
      </c>
      <c r="F412" s="223">
        <f t="shared" si="35"/>
        <v>0.003489999999999327</v>
      </c>
      <c r="G412" s="193">
        <f t="shared" si="36"/>
        <v>0.9999139970428783</v>
      </c>
      <c r="H412" s="186"/>
    </row>
    <row r="413" spans="1:7" ht="12.75" customHeight="1">
      <c r="A413" s="34"/>
      <c r="B413" s="1" t="s">
        <v>31</v>
      </c>
      <c r="C413" s="158">
        <f>SUM(C392:C412)</f>
        <v>1173.3204590999999</v>
      </c>
      <c r="D413" s="158">
        <f>SUM(D392:D412)</f>
        <v>823.2634800000001</v>
      </c>
      <c r="E413" s="158">
        <f>SUM(E392:E412)</f>
        <v>700.9773799999999</v>
      </c>
      <c r="F413" s="159">
        <f t="shared" si="35"/>
        <v>122.28610000000015</v>
      </c>
      <c r="G413" s="39">
        <f t="shared" si="36"/>
        <v>0.8514617701735049</v>
      </c>
    </row>
    <row r="414" spans="1:7" ht="12.75" customHeight="1">
      <c r="A414" s="40"/>
      <c r="B414" s="2"/>
      <c r="C414" s="161"/>
      <c r="D414" s="161"/>
      <c r="E414" s="161"/>
      <c r="F414" s="162"/>
      <c r="G414" s="38"/>
    </row>
    <row r="415" spans="1:8" ht="14.25">
      <c r="A415" s="9" t="s">
        <v>56</v>
      </c>
      <c r="F415" s="160"/>
      <c r="H415" s="10" t="s">
        <v>14</v>
      </c>
    </row>
    <row r="416" spans="1:6" ht="14.25">
      <c r="A416" s="9"/>
      <c r="F416" s="160"/>
    </row>
    <row r="417" spans="1:6" ht="14.25">
      <c r="A417" s="92" t="s">
        <v>57</v>
      </c>
      <c r="B417" s="56"/>
      <c r="C417" s="56"/>
      <c r="D417" s="56"/>
      <c r="E417" s="57"/>
      <c r="F417" s="56"/>
    </row>
    <row r="418" spans="1:6" ht="9" customHeight="1">
      <c r="A418" s="56"/>
      <c r="B418" s="56"/>
      <c r="C418" s="56"/>
      <c r="D418" s="56"/>
      <c r="E418" s="57"/>
      <c r="F418" s="56"/>
    </row>
    <row r="419" spans="1:7" ht="11.25" customHeight="1">
      <c r="A419" s="201" t="s">
        <v>222</v>
      </c>
      <c r="B419" s="186"/>
      <c r="C419" s="202"/>
      <c r="D419" s="186"/>
      <c r="E419" s="186"/>
      <c r="F419" s="48"/>
      <c r="G419" s="48"/>
    </row>
    <row r="420" spans="1:7" ht="6.75" customHeight="1">
      <c r="A420" s="201"/>
      <c r="B420" s="186"/>
      <c r="C420" s="202"/>
      <c r="D420" s="186"/>
      <c r="E420" s="186"/>
      <c r="F420" s="48"/>
      <c r="G420" s="48"/>
    </row>
    <row r="421" spans="1:5" ht="14.25">
      <c r="A421" s="186"/>
      <c r="B421" s="186"/>
      <c r="C421" s="186"/>
      <c r="D421" s="186"/>
      <c r="E421" s="203" t="s">
        <v>123</v>
      </c>
    </row>
    <row r="422" spans="1:7" ht="45" customHeight="1">
      <c r="A422" s="204" t="s">
        <v>41</v>
      </c>
      <c r="B422" s="204" t="s">
        <v>42</v>
      </c>
      <c r="C422" s="205" t="s">
        <v>223</v>
      </c>
      <c r="D422" s="205" t="s">
        <v>224</v>
      </c>
      <c r="E422" s="205" t="s">
        <v>225</v>
      </c>
      <c r="F422" s="63"/>
      <c r="G422" s="64"/>
    </row>
    <row r="423" spans="1:7" ht="14.25" customHeight="1">
      <c r="A423" s="204">
        <v>1</v>
      </c>
      <c r="B423" s="204">
        <v>2</v>
      </c>
      <c r="C423" s="205">
        <v>3</v>
      </c>
      <c r="D423" s="205">
        <v>4</v>
      </c>
      <c r="E423" s="205">
        <v>5</v>
      </c>
      <c r="F423" s="63"/>
      <c r="G423" s="64"/>
    </row>
    <row r="424" spans="1:7" ht="12.75" customHeight="1">
      <c r="A424" s="184">
        <v>1</v>
      </c>
      <c r="B424" s="322" t="s">
        <v>140</v>
      </c>
      <c r="C424" s="150">
        <v>729.9711336</v>
      </c>
      <c r="D424" s="150">
        <v>0</v>
      </c>
      <c r="E424" s="206">
        <f aca="true" t="shared" si="37" ref="E424:E445">D424/C424</f>
        <v>0</v>
      </c>
      <c r="F424" s="148"/>
      <c r="G424" s="31"/>
    </row>
    <row r="425" spans="1:7" ht="12.75" customHeight="1">
      <c r="A425" s="184">
        <v>2</v>
      </c>
      <c r="B425" s="322" t="s">
        <v>141</v>
      </c>
      <c r="C425" s="150">
        <v>1056.6593352</v>
      </c>
      <c r="D425" s="150">
        <v>99.11</v>
      </c>
      <c r="E425" s="206">
        <f t="shared" si="37"/>
        <v>0.09379560346309805</v>
      </c>
      <c r="F425" s="148"/>
      <c r="G425" s="31"/>
    </row>
    <row r="426" spans="1:7" ht="12.75" customHeight="1">
      <c r="A426" s="184">
        <v>3</v>
      </c>
      <c r="B426" s="322" t="s">
        <v>142</v>
      </c>
      <c r="C426" s="150">
        <v>864.9599988</v>
      </c>
      <c r="D426" s="150">
        <v>60.78</v>
      </c>
      <c r="E426" s="206">
        <f t="shared" si="37"/>
        <v>0.07026914549149438</v>
      </c>
      <c r="F426" s="148"/>
      <c r="G426" s="31"/>
    </row>
    <row r="427" spans="1:8" ht="12.75" customHeight="1">
      <c r="A427" s="184">
        <v>4</v>
      </c>
      <c r="B427" s="323" t="s">
        <v>143</v>
      </c>
      <c r="C427" s="163">
        <v>901.6783008</v>
      </c>
      <c r="D427" s="163">
        <v>90</v>
      </c>
      <c r="E427" s="206">
        <f t="shared" si="37"/>
        <v>0.09981386922602985</v>
      </c>
      <c r="F427" s="148"/>
      <c r="G427" s="31"/>
      <c r="H427" s="10" t="s">
        <v>14</v>
      </c>
    </row>
    <row r="428" spans="1:7" ht="12.75" customHeight="1">
      <c r="A428" s="184">
        <v>5</v>
      </c>
      <c r="B428" s="323" t="s">
        <v>178</v>
      </c>
      <c r="C428" s="163">
        <v>1012.0981638</v>
      </c>
      <c r="D428" s="163">
        <v>89.94</v>
      </c>
      <c r="E428" s="206">
        <f t="shared" si="37"/>
        <v>0.08886489790902632</v>
      </c>
      <c r="F428" s="148"/>
      <c r="G428" s="31" t="s">
        <v>14</v>
      </c>
    </row>
    <row r="429" spans="1:7" ht="12.75" customHeight="1">
      <c r="A429" s="184">
        <v>6</v>
      </c>
      <c r="B429" s="323" t="s">
        <v>179</v>
      </c>
      <c r="C429" s="163">
        <v>1241.4174072</v>
      </c>
      <c r="D429" s="163">
        <v>88.03999999999999</v>
      </c>
      <c r="E429" s="206">
        <f t="shared" si="37"/>
        <v>0.07091893467046914</v>
      </c>
      <c r="F429" s="148"/>
      <c r="G429" s="31"/>
    </row>
    <row r="430" spans="1:7" ht="12.75" customHeight="1">
      <c r="A430" s="184">
        <v>7</v>
      </c>
      <c r="B430" s="323" t="s">
        <v>145</v>
      </c>
      <c r="C430" s="163">
        <v>427.63451039999995</v>
      </c>
      <c r="D430" s="163">
        <v>90.11</v>
      </c>
      <c r="E430" s="206">
        <f t="shared" si="37"/>
        <v>0.21071732474470567</v>
      </c>
      <c r="F430" s="148"/>
      <c r="G430" s="31"/>
    </row>
    <row r="431" spans="1:7" ht="12.75" customHeight="1">
      <c r="A431" s="184">
        <v>8</v>
      </c>
      <c r="B431" s="323" t="s">
        <v>180</v>
      </c>
      <c r="C431" s="163">
        <v>1053.5883743999998</v>
      </c>
      <c r="D431" s="163">
        <v>89.88</v>
      </c>
      <c r="E431" s="206">
        <f t="shared" si="37"/>
        <v>0.08530845839219238</v>
      </c>
      <c r="F431" s="148"/>
      <c r="G431" s="31"/>
    </row>
    <row r="432" spans="1:7" ht="12.75" customHeight="1">
      <c r="A432" s="184">
        <v>9</v>
      </c>
      <c r="B432" s="323" t="s">
        <v>147</v>
      </c>
      <c r="C432" s="163">
        <v>879.3545879999999</v>
      </c>
      <c r="D432" s="163">
        <v>95</v>
      </c>
      <c r="E432" s="206">
        <f t="shared" si="37"/>
        <v>0.10803377988402559</v>
      </c>
      <c r="F432" s="148"/>
      <c r="G432" s="31"/>
    </row>
    <row r="433" spans="1:7" ht="12.75" customHeight="1">
      <c r="A433" s="184">
        <v>10</v>
      </c>
      <c r="B433" s="323" t="s">
        <v>181</v>
      </c>
      <c r="C433" s="163">
        <v>1089.9545136</v>
      </c>
      <c r="D433" s="163">
        <v>89.69</v>
      </c>
      <c r="E433" s="206">
        <f t="shared" si="37"/>
        <v>0.08228783759403298</v>
      </c>
      <c r="F433" s="148"/>
      <c r="G433" s="31"/>
    </row>
    <row r="434" spans="1:7" ht="12.75" customHeight="1">
      <c r="A434" s="184">
        <v>11</v>
      </c>
      <c r="B434" s="323" t="s">
        <v>148</v>
      </c>
      <c r="C434" s="163">
        <v>732.409152</v>
      </c>
      <c r="D434" s="163">
        <v>92.81</v>
      </c>
      <c r="E434" s="206">
        <f t="shared" si="37"/>
        <v>0.12671878791596533</v>
      </c>
      <c r="F434" s="148"/>
      <c r="G434" s="31"/>
    </row>
    <row r="435" spans="1:7" ht="12.75" customHeight="1">
      <c r="A435" s="184">
        <v>12</v>
      </c>
      <c r="B435" s="323" t="s">
        <v>182</v>
      </c>
      <c r="C435" s="163">
        <v>500.3621952</v>
      </c>
      <c r="D435" s="163">
        <v>90</v>
      </c>
      <c r="E435" s="206">
        <f t="shared" si="37"/>
        <v>0.17986970411308964</v>
      </c>
      <c r="F435" s="148"/>
      <c r="G435" s="31"/>
    </row>
    <row r="436" spans="1:7" ht="12.75" customHeight="1">
      <c r="A436" s="184">
        <v>13</v>
      </c>
      <c r="B436" s="323" t="s">
        <v>150</v>
      </c>
      <c r="C436" s="163">
        <v>1650.7063319999997</v>
      </c>
      <c r="D436" s="163">
        <v>90.89</v>
      </c>
      <c r="E436" s="206">
        <f t="shared" si="37"/>
        <v>0.05506127785302517</v>
      </c>
      <c r="F436" s="148"/>
      <c r="G436" s="31"/>
    </row>
    <row r="437" spans="1:7" ht="12.75" customHeight="1">
      <c r="A437" s="184">
        <v>14</v>
      </c>
      <c r="B437" s="323" t="s">
        <v>151</v>
      </c>
      <c r="C437" s="163">
        <v>1009.8684384</v>
      </c>
      <c r="D437" s="163">
        <v>89.68</v>
      </c>
      <c r="E437" s="206">
        <f t="shared" si="37"/>
        <v>0.08880364668301333</v>
      </c>
      <c r="F437" s="148"/>
      <c r="G437" s="31"/>
    </row>
    <row r="438" spans="1:7" ht="12.75" customHeight="1">
      <c r="A438" s="184">
        <v>15</v>
      </c>
      <c r="B438" s="323" t="s">
        <v>152</v>
      </c>
      <c r="C438" s="163">
        <v>526.2430248</v>
      </c>
      <c r="D438" s="163">
        <v>90.25999999999999</v>
      </c>
      <c r="E438" s="206">
        <f t="shared" si="37"/>
        <v>0.17151771281776806</v>
      </c>
      <c r="F438" s="148"/>
      <c r="G438" s="31"/>
    </row>
    <row r="439" spans="1:7" ht="12.75" customHeight="1">
      <c r="A439" s="184">
        <v>16</v>
      </c>
      <c r="B439" s="323" t="s">
        <v>153</v>
      </c>
      <c r="C439" s="163">
        <v>795.5948856</v>
      </c>
      <c r="D439" s="163">
        <v>88.03</v>
      </c>
      <c r="E439" s="153">
        <f t="shared" si="37"/>
        <v>0.11064676456990034</v>
      </c>
      <c r="F439" s="148"/>
      <c r="G439" s="31"/>
    </row>
    <row r="440" spans="1:7" ht="12.75" customHeight="1">
      <c r="A440" s="184">
        <v>17</v>
      </c>
      <c r="B440" s="323" t="s">
        <v>154</v>
      </c>
      <c r="C440" s="163">
        <v>509.7488688</v>
      </c>
      <c r="D440" s="163">
        <v>85.5</v>
      </c>
      <c r="E440" s="153">
        <f t="shared" si="37"/>
        <v>0.16772965127176365</v>
      </c>
      <c r="F440" s="148"/>
      <c r="G440" s="31"/>
    </row>
    <row r="441" spans="1:7" ht="12.75" customHeight="1">
      <c r="A441" s="184">
        <v>18</v>
      </c>
      <c r="B441" s="323" t="s">
        <v>155</v>
      </c>
      <c r="C441" s="163">
        <v>524.9371199999999</v>
      </c>
      <c r="D441" s="163">
        <v>79.99</v>
      </c>
      <c r="E441" s="153">
        <f t="shared" si="37"/>
        <v>0.15238015555082102</v>
      </c>
      <c r="F441" s="148"/>
      <c r="G441" s="31"/>
    </row>
    <row r="442" spans="1:7" ht="12.75" customHeight="1">
      <c r="A442" s="184">
        <v>19</v>
      </c>
      <c r="B442" s="323" t="s">
        <v>183</v>
      </c>
      <c r="C442" s="163">
        <v>1700.1801695999998</v>
      </c>
      <c r="D442" s="163">
        <v>89.64</v>
      </c>
      <c r="E442" s="153">
        <f t="shared" si="37"/>
        <v>0.052723823982189805</v>
      </c>
      <c r="F442" s="148"/>
      <c r="G442" s="31"/>
    </row>
    <row r="443" spans="1:7" ht="12.75" customHeight="1">
      <c r="A443" s="184">
        <v>20</v>
      </c>
      <c r="B443" s="323" t="s">
        <v>157</v>
      </c>
      <c r="C443" s="163">
        <v>843.9135719999999</v>
      </c>
      <c r="D443" s="163">
        <v>94.05999999999999</v>
      </c>
      <c r="E443" s="153">
        <f t="shared" si="37"/>
        <v>0.11145691113497105</v>
      </c>
      <c r="F443" s="148"/>
      <c r="G443" s="31"/>
    </row>
    <row r="444" spans="1:7" ht="12.75" customHeight="1">
      <c r="A444" s="184">
        <v>21</v>
      </c>
      <c r="B444" s="323" t="s">
        <v>184</v>
      </c>
      <c r="C444" s="163">
        <v>830.2155263999999</v>
      </c>
      <c r="D444" s="163">
        <v>110.92</v>
      </c>
      <c r="E444" s="153">
        <f t="shared" si="37"/>
        <v>0.13360386125392512</v>
      </c>
      <c r="F444" s="148"/>
      <c r="G444" s="31"/>
    </row>
    <row r="445" spans="1:7" ht="12.75" customHeight="1">
      <c r="A445" s="34"/>
      <c r="B445" s="1" t="s">
        <v>31</v>
      </c>
      <c r="C445" s="164">
        <f>SUM(C424:C444)</f>
        <v>18881.4956106</v>
      </c>
      <c r="D445" s="164">
        <f>SUM(D424:D444)</f>
        <v>1794.3300000000002</v>
      </c>
      <c r="E445" s="152">
        <f t="shared" si="37"/>
        <v>0.09503113720465396</v>
      </c>
      <c r="F445" s="42"/>
      <c r="G445" s="31"/>
    </row>
    <row r="446" spans="1:7" ht="14.25">
      <c r="A446" s="93"/>
      <c r="B446" s="73"/>
      <c r="C446" s="94"/>
      <c r="D446" s="94"/>
      <c r="E446" s="95"/>
      <c r="F446" s="76"/>
      <c r="G446" s="96"/>
    </row>
    <row r="447" spans="1:7" ht="14.25">
      <c r="A447" s="9" t="s">
        <v>226</v>
      </c>
      <c r="B447" s="48"/>
      <c r="C447" s="58"/>
      <c r="D447" s="48"/>
      <c r="E447" s="48"/>
      <c r="F447" s="48"/>
      <c r="G447" s="96"/>
    </row>
    <row r="448" spans="1:5" ht="14.25">
      <c r="A448" s="48"/>
      <c r="B448" s="48"/>
      <c r="C448" s="48"/>
      <c r="D448" s="48"/>
      <c r="E448" s="59" t="s">
        <v>123</v>
      </c>
    </row>
    <row r="449" spans="1:7" ht="51" customHeight="1">
      <c r="A449" s="60" t="s">
        <v>41</v>
      </c>
      <c r="B449" s="60" t="s">
        <v>42</v>
      </c>
      <c r="C449" s="61" t="s">
        <v>227</v>
      </c>
      <c r="D449" s="61" t="s">
        <v>228</v>
      </c>
      <c r="E449" s="61" t="s">
        <v>216</v>
      </c>
      <c r="F449" s="63"/>
      <c r="G449" s="64"/>
    </row>
    <row r="450" spans="1:7" ht="18" customHeight="1">
      <c r="A450" s="60">
        <v>1</v>
      </c>
      <c r="B450" s="60">
        <v>2</v>
      </c>
      <c r="C450" s="61">
        <v>3</v>
      </c>
      <c r="D450" s="61">
        <v>4</v>
      </c>
      <c r="E450" s="61">
        <v>5</v>
      </c>
      <c r="F450" s="63"/>
      <c r="G450" s="64"/>
    </row>
    <row r="451" spans="1:7" ht="12.75" customHeight="1">
      <c r="A451" s="184">
        <v>1</v>
      </c>
      <c r="B451" s="322" t="s">
        <v>140</v>
      </c>
      <c r="C451" s="150">
        <f>C424</f>
        <v>729.9711336</v>
      </c>
      <c r="D451" s="163">
        <f>F482-D514</f>
        <v>46.25999999999999</v>
      </c>
      <c r="E451" s="153">
        <f aca="true" t="shared" si="38" ref="E451:E472">D451/C451</f>
        <v>0.06337236894815204</v>
      </c>
      <c r="F451" s="148"/>
      <c r="G451" s="31"/>
    </row>
    <row r="452" spans="1:7" ht="12.75" customHeight="1">
      <c r="A452" s="184">
        <v>2</v>
      </c>
      <c r="B452" s="322" t="s">
        <v>141</v>
      </c>
      <c r="C452" s="150">
        <f aca="true" t="shared" si="39" ref="C452:C471">C425</f>
        <v>1056.6593352</v>
      </c>
      <c r="D452" s="163">
        <f aca="true" t="shared" si="40" ref="D452:D471">F483-D515</f>
        <v>-80.71000000000004</v>
      </c>
      <c r="E452" s="153">
        <f t="shared" si="38"/>
        <v>-0.07638223343261676</v>
      </c>
      <c r="F452" s="148"/>
      <c r="G452" s="31"/>
    </row>
    <row r="453" spans="1:7" ht="12.75" customHeight="1">
      <c r="A453" s="184">
        <v>3</v>
      </c>
      <c r="B453" s="322" t="s">
        <v>142</v>
      </c>
      <c r="C453" s="150">
        <f t="shared" si="39"/>
        <v>864.9599988</v>
      </c>
      <c r="D453" s="163">
        <f t="shared" si="40"/>
        <v>574.4299999999998</v>
      </c>
      <c r="E453" s="153">
        <f t="shared" si="38"/>
        <v>0.6641116361414792</v>
      </c>
      <c r="F453" s="148"/>
      <c r="G453" s="31"/>
    </row>
    <row r="454" spans="1:8" ht="12.75" customHeight="1">
      <c r="A454" s="184">
        <v>4</v>
      </c>
      <c r="B454" s="323" t="s">
        <v>143</v>
      </c>
      <c r="C454" s="150">
        <f t="shared" si="39"/>
        <v>901.6783008</v>
      </c>
      <c r="D454" s="163">
        <f t="shared" si="40"/>
        <v>-219.29367000000002</v>
      </c>
      <c r="E454" s="153">
        <f t="shared" si="38"/>
        <v>-0.24320610777195717</v>
      </c>
      <c r="F454" s="148"/>
      <c r="G454" s="31"/>
      <c r="H454" s="10" t="s">
        <v>14</v>
      </c>
    </row>
    <row r="455" spans="1:7" ht="12.75" customHeight="1">
      <c r="A455" s="184">
        <v>5</v>
      </c>
      <c r="B455" s="323" t="s">
        <v>178</v>
      </c>
      <c r="C455" s="150">
        <f t="shared" si="39"/>
        <v>1012.0981638</v>
      </c>
      <c r="D455" s="163">
        <f t="shared" si="40"/>
        <v>29.329999999999927</v>
      </c>
      <c r="E455" s="153">
        <f t="shared" si="38"/>
        <v>0.028979402442425348</v>
      </c>
      <c r="F455" s="148"/>
      <c r="G455" s="31"/>
    </row>
    <row r="456" spans="1:7" ht="12.75" customHeight="1">
      <c r="A456" s="184">
        <v>6</v>
      </c>
      <c r="B456" s="323" t="s">
        <v>179</v>
      </c>
      <c r="C456" s="150">
        <f t="shared" si="39"/>
        <v>1241.4174072</v>
      </c>
      <c r="D456" s="163">
        <f t="shared" si="40"/>
        <v>-167.9000000000001</v>
      </c>
      <c r="E456" s="153">
        <f t="shared" si="38"/>
        <v>-0.13524862711462718</v>
      </c>
      <c r="F456" s="148"/>
      <c r="G456" s="31"/>
    </row>
    <row r="457" spans="1:7" ht="12.75" customHeight="1">
      <c r="A457" s="184">
        <v>7</v>
      </c>
      <c r="B457" s="323" t="s">
        <v>145</v>
      </c>
      <c r="C457" s="150">
        <f t="shared" si="39"/>
        <v>427.63451039999995</v>
      </c>
      <c r="D457" s="163">
        <f t="shared" si="40"/>
        <v>-284.975</v>
      </c>
      <c r="E457" s="153">
        <f t="shared" si="38"/>
        <v>-0.6663985087018367</v>
      </c>
      <c r="F457" s="148"/>
      <c r="G457" s="31"/>
    </row>
    <row r="458" spans="1:7" ht="12.75" customHeight="1">
      <c r="A458" s="184">
        <v>8</v>
      </c>
      <c r="B458" s="323" t="s">
        <v>180</v>
      </c>
      <c r="C458" s="150">
        <f t="shared" si="39"/>
        <v>1053.5883743999998</v>
      </c>
      <c r="D458" s="163">
        <f t="shared" si="40"/>
        <v>-92.48000000000013</v>
      </c>
      <c r="E458" s="153">
        <f t="shared" si="38"/>
        <v>-0.08777621531052474</v>
      </c>
      <c r="F458" s="148"/>
      <c r="G458" s="31"/>
    </row>
    <row r="459" spans="1:7" ht="12.75" customHeight="1">
      <c r="A459" s="184">
        <v>9</v>
      </c>
      <c r="B459" s="323" t="s">
        <v>147</v>
      </c>
      <c r="C459" s="150">
        <f t="shared" si="39"/>
        <v>879.3545879999999</v>
      </c>
      <c r="D459" s="163">
        <f t="shared" si="40"/>
        <v>-264.6840000000002</v>
      </c>
      <c r="E459" s="153">
        <f t="shared" si="38"/>
        <v>-0.30099803152445737</v>
      </c>
      <c r="F459" s="148"/>
      <c r="G459" s="31"/>
    </row>
    <row r="460" spans="1:7" ht="12.75" customHeight="1">
      <c r="A460" s="184">
        <v>10</v>
      </c>
      <c r="B460" s="323" t="s">
        <v>181</v>
      </c>
      <c r="C460" s="150">
        <f t="shared" si="39"/>
        <v>1089.9545136</v>
      </c>
      <c r="D460" s="163">
        <f t="shared" si="40"/>
        <v>-11.826249999999959</v>
      </c>
      <c r="E460" s="153">
        <f t="shared" si="38"/>
        <v>-0.010850223428993524</v>
      </c>
      <c r="F460" s="148"/>
      <c r="G460" s="31"/>
    </row>
    <row r="461" spans="1:7" ht="12.75" customHeight="1">
      <c r="A461" s="184">
        <v>11</v>
      </c>
      <c r="B461" s="323" t="s">
        <v>148</v>
      </c>
      <c r="C461" s="150">
        <f t="shared" si="39"/>
        <v>732.409152</v>
      </c>
      <c r="D461" s="163">
        <f t="shared" si="40"/>
        <v>246.49992999999984</v>
      </c>
      <c r="E461" s="153">
        <f t="shared" si="38"/>
        <v>0.3365604175301183</v>
      </c>
      <c r="F461" s="148"/>
      <c r="G461" s="31"/>
    </row>
    <row r="462" spans="1:7" ht="12.75" customHeight="1">
      <c r="A462" s="184">
        <v>12</v>
      </c>
      <c r="B462" s="323" t="s">
        <v>182</v>
      </c>
      <c r="C462" s="150">
        <f t="shared" si="39"/>
        <v>500.3621952</v>
      </c>
      <c r="D462" s="163">
        <f t="shared" si="40"/>
        <v>-0.01999999999998181</v>
      </c>
      <c r="E462" s="153">
        <f t="shared" si="38"/>
        <v>-3.997104535842801E-05</v>
      </c>
      <c r="F462" s="148"/>
      <c r="G462" s="31"/>
    </row>
    <row r="463" spans="1:7" ht="12.75" customHeight="1">
      <c r="A463" s="184">
        <v>13</v>
      </c>
      <c r="B463" s="323" t="s">
        <v>150</v>
      </c>
      <c r="C463" s="150">
        <f t="shared" si="39"/>
        <v>1650.7063319999997</v>
      </c>
      <c r="D463" s="163">
        <f t="shared" si="40"/>
        <v>120.92000000000007</v>
      </c>
      <c r="E463" s="153">
        <f t="shared" si="38"/>
        <v>0.07325349013079335</v>
      </c>
      <c r="F463" s="148"/>
      <c r="G463" s="31"/>
    </row>
    <row r="464" spans="1:7" ht="12.75" customHeight="1">
      <c r="A464" s="184">
        <v>14</v>
      </c>
      <c r="B464" s="323" t="s">
        <v>151</v>
      </c>
      <c r="C464" s="150">
        <f t="shared" si="39"/>
        <v>1009.8684384</v>
      </c>
      <c r="D464" s="163">
        <f t="shared" si="40"/>
        <v>122.75597800000014</v>
      </c>
      <c r="E464" s="153">
        <f t="shared" si="38"/>
        <v>0.12155640609433284</v>
      </c>
      <c r="F464" s="148"/>
      <c r="G464" s="31"/>
    </row>
    <row r="465" spans="1:7" ht="12.75" customHeight="1">
      <c r="A465" s="184">
        <v>15</v>
      </c>
      <c r="B465" s="323" t="s">
        <v>152</v>
      </c>
      <c r="C465" s="150">
        <f t="shared" si="39"/>
        <v>526.2430248</v>
      </c>
      <c r="D465" s="163">
        <f t="shared" si="40"/>
        <v>-0.4800000000001319</v>
      </c>
      <c r="E465" s="153">
        <f t="shared" si="38"/>
        <v>-0.0009121261040610603</v>
      </c>
      <c r="F465" s="148"/>
      <c r="G465" s="31"/>
    </row>
    <row r="466" spans="1:7" ht="12.75" customHeight="1">
      <c r="A466" s="184">
        <v>16</v>
      </c>
      <c r="B466" s="323" t="s">
        <v>153</v>
      </c>
      <c r="C466" s="150">
        <f t="shared" si="39"/>
        <v>795.5948856</v>
      </c>
      <c r="D466" s="163">
        <f t="shared" si="40"/>
        <v>9.270000000000095</v>
      </c>
      <c r="E466" s="153">
        <f t="shared" si="38"/>
        <v>0.011651658611416413</v>
      </c>
      <c r="F466" s="148"/>
      <c r="G466" s="31" t="s">
        <v>14</v>
      </c>
    </row>
    <row r="467" spans="1:7" ht="12.75" customHeight="1">
      <c r="A467" s="184">
        <v>17</v>
      </c>
      <c r="B467" s="323" t="s">
        <v>154</v>
      </c>
      <c r="C467" s="150">
        <f t="shared" si="39"/>
        <v>509.7488688</v>
      </c>
      <c r="D467" s="163">
        <f t="shared" si="40"/>
        <v>0</v>
      </c>
      <c r="E467" s="153">
        <f t="shared" si="38"/>
        <v>0</v>
      </c>
      <c r="F467" s="148"/>
      <c r="G467" s="31" t="s">
        <v>14</v>
      </c>
    </row>
    <row r="468" spans="1:7" ht="12.75" customHeight="1">
      <c r="A468" s="184">
        <v>18</v>
      </c>
      <c r="B468" s="323" t="s">
        <v>155</v>
      </c>
      <c r="C468" s="150">
        <f t="shared" si="39"/>
        <v>524.9371199999999</v>
      </c>
      <c r="D468" s="163">
        <f t="shared" si="40"/>
        <v>-29.554160000000024</v>
      </c>
      <c r="E468" s="153">
        <f t="shared" si="38"/>
        <v>-0.05630038127233225</v>
      </c>
      <c r="F468" s="148"/>
      <c r="G468" s="31"/>
    </row>
    <row r="469" spans="1:7" ht="12.75" customHeight="1">
      <c r="A469" s="184">
        <v>19</v>
      </c>
      <c r="B469" s="323" t="s">
        <v>183</v>
      </c>
      <c r="C469" s="150">
        <f t="shared" si="39"/>
        <v>1700.1801695999998</v>
      </c>
      <c r="D469" s="163">
        <f t="shared" si="40"/>
        <v>-351.7284500000002</v>
      </c>
      <c r="E469" s="153">
        <f t="shared" si="38"/>
        <v>-0.20687716295547143</v>
      </c>
      <c r="F469" s="148"/>
      <c r="G469" s="31"/>
    </row>
    <row r="470" spans="1:7" ht="12.75" customHeight="1">
      <c r="A470" s="184">
        <v>20</v>
      </c>
      <c r="B470" s="323" t="s">
        <v>157</v>
      </c>
      <c r="C470" s="150">
        <f t="shared" si="39"/>
        <v>843.9135719999999</v>
      </c>
      <c r="D470" s="163">
        <f t="shared" si="40"/>
        <v>-65.7600000000001</v>
      </c>
      <c r="E470" s="153">
        <f t="shared" si="38"/>
        <v>-0.07792267144626525</v>
      </c>
      <c r="F470" s="148"/>
      <c r="G470" s="31"/>
    </row>
    <row r="471" spans="1:7" ht="12.75" customHeight="1">
      <c r="A471" s="184">
        <v>21</v>
      </c>
      <c r="B471" s="323" t="s">
        <v>184</v>
      </c>
      <c r="C471" s="150">
        <f t="shared" si="39"/>
        <v>830.2155263999999</v>
      </c>
      <c r="D471" s="163">
        <f t="shared" si="40"/>
        <v>-131.86</v>
      </c>
      <c r="E471" s="153">
        <f t="shared" si="38"/>
        <v>-0.158826227415638</v>
      </c>
      <c r="F471" s="148"/>
      <c r="G471" s="31"/>
    </row>
    <row r="472" spans="1:7" ht="12.75" customHeight="1">
      <c r="A472" s="34"/>
      <c r="B472" s="1" t="s">
        <v>31</v>
      </c>
      <c r="C472" s="164">
        <f>SUM(C451:C471)</f>
        <v>18881.4956106</v>
      </c>
      <c r="D472" s="164">
        <f>SUM(D451:D471)</f>
        <v>-551.805622000001</v>
      </c>
      <c r="E472" s="152">
        <f t="shared" si="38"/>
        <v>-0.029224677609236603</v>
      </c>
      <c r="F472" s="42"/>
      <c r="G472" s="31"/>
    </row>
    <row r="473" spans="1:7" ht="24.75" customHeight="1">
      <c r="A473" s="47" t="s">
        <v>58</v>
      </c>
      <c r="B473" s="48"/>
      <c r="C473" s="48"/>
      <c r="D473" s="48"/>
      <c r="E473" s="48"/>
      <c r="F473" s="48"/>
      <c r="G473" s="48"/>
    </row>
    <row r="474" ht="21" customHeight="1"/>
    <row r="475" spans="1:5" ht="41.25" customHeight="1">
      <c r="A475" s="88" t="s">
        <v>43</v>
      </c>
      <c r="B475" s="88" t="s">
        <v>229</v>
      </c>
      <c r="C475" s="88" t="s">
        <v>59</v>
      </c>
      <c r="D475" s="61" t="s">
        <v>46</v>
      </c>
      <c r="E475" s="88" t="s">
        <v>47</v>
      </c>
    </row>
    <row r="476" spans="1:11" ht="42.75">
      <c r="A476" s="69">
        <f>C472</f>
        <v>18881.4956106</v>
      </c>
      <c r="B476" s="69">
        <f>D503</f>
        <v>1794.3300000000002</v>
      </c>
      <c r="C476" s="69">
        <f>E503</f>
        <v>13182.18</v>
      </c>
      <c r="D476" s="69">
        <f>B476+C476</f>
        <v>14976.51</v>
      </c>
      <c r="E476" s="71">
        <f>D476/A476</f>
        <v>0.7931845182641276</v>
      </c>
      <c r="K476" s="88" t="s">
        <v>126</v>
      </c>
    </row>
    <row r="477" spans="1:11" ht="14.25">
      <c r="A477" s="93"/>
      <c r="B477" s="73"/>
      <c r="C477" s="74"/>
      <c r="D477" s="74"/>
      <c r="E477" s="75"/>
      <c r="F477" s="76"/>
      <c r="G477" s="77"/>
      <c r="K477" s="69">
        <f>A476*85/100</f>
        <v>16049.271269009998</v>
      </c>
    </row>
    <row r="478" spans="1:7" ht="14.25">
      <c r="A478" s="9" t="s">
        <v>230</v>
      </c>
      <c r="B478" s="48"/>
      <c r="C478" s="58"/>
      <c r="D478" s="48"/>
      <c r="E478" s="48"/>
      <c r="F478" s="48"/>
      <c r="G478" s="48"/>
    </row>
    <row r="479" spans="1:7" ht="14.25">
      <c r="A479" s="48"/>
      <c r="B479" s="48"/>
      <c r="C479" s="48"/>
      <c r="D479" s="48"/>
      <c r="E479" s="48"/>
      <c r="F479" s="48"/>
      <c r="G479" s="59" t="s">
        <v>123</v>
      </c>
    </row>
    <row r="480" spans="1:7" ht="62.25" customHeight="1">
      <c r="A480" s="60" t="s">
        <v>41</v>
      </c>
      <c r="B480" s="60" t="s">
        <v>42</v>
      </c>
      <c r="C480" s="61" t="s">
        <v>231</v>
      </c>
      <c r="D480" s="61" t="s">
        <v>232</v>
      </c>
      <c r="E480" s="61" t="s">
        <v>60</v>
      </c>
      <c r="F480" s="61" t="s">
        <v>61</v>
      </c>
      <c r="G480" s="88" t="s">
        <v>62</v>
      </c>
    </row>
    <row r="481" spans="1:7" ht="13.5" customHeight="1">
      <c r="A481" s="60">
        <v>1</v>
      </c>
      <c r="B481" s="60">
        <v>2</v>
      </c>
      <c r="C481" s="61">
        <v>3</v>
      </c>
      <c r="D481" s="61">
        <v>4</v>
      </c>
      <c r="E481" s="61">
        <v>5</v>
      </c>
      <c r="F481" s="61">
        <v>6</v>
      </c>
      <c r="G481" s="88">
        <v>7</v>
      </c>
    </row>
    <row r="482" spans="1:7" ht="12.75" customHeight="1">
      <c r="A482" s="184">
        <v>1</v>
      </c>
      <c r="B482" s="322" t="s">
        <v>140</v>
      </c>
      <c r="C482" s="150">
        <f>C451</f>
        <v>729.9711336</v>
      </c>
      <c r="D482" s="163">
        <f>D424</f>
        <v>0</v>
      </c>
      <c r="E482" s="163">
        <v>410.39</v>
      </c>
      <c r="F482" s="157">
        <f>D482+E482</f>
        <v>410.39</v>
      </c>
      <c r="G482" s="165">
        <f>F482/C482</f>
        <v>0.5622003132864705</v>
      </c>
    </row>
    <row r="483" spans="1:7" ht="12.75" customHeight="1">
      <c r="A483" s="184">
        <v>2</v>
      </c>
      <c r="B483" s="322" t="s">
        <v>141</v>
      </c>
      <c r="C483" s="150">
        <f aca="true" t="shared" si="41" ref="C483:C502">C452</f>
        <v>1056.6593352</v>
      </c>
      <c r="D483" s="163">
        <f aca="true" t="shared" si="42" ref="D483:D502">D425</f>
        <v>99.11</v>
      </c>
      <c r="E483" s="163">
        <v>497.15999999999997</v>
      </c>
      <c r="F483" s="157">
        <f aca="true" t="shared" si="43" ref="F483:F497">D483+E483</f>
        <v>596.27</v>
      </c>
      <c r="G483" s="165">
        <f aca="true" t="shared" si="44" ref="G483:G497">F483/C483</f>
        <v>0.5642972906562553</v>
      </c>
    </row>
    <row r="484" spans="1:7" ht="12.75" customHeight="1">
      <c r="A484" s="184">
        <v>3</v>
      </c>
      <c r="B484" s="322" t="s">
        <v>142</v>
      </c>
      <c r="C484" s="150">
        <f t="shared" si="41"/>
        <v>864.9599988</v>
      </c>
      <c r="D484" s="163">
        <f t="shared" si="42"/>
        <v>60.78</v>
      </c>
      <c r="E484" s="163">
        <v>955.05</v>
      </c>
      <c r="F484" s="157">
        <f t="shared" si="43"/>
        <v>1015.8299999999999</v>
      </c>
      <c r="G484" s="165">
        <f t="shared" si="44"/>
        <v>1.1744242524617428</v>
      </c>
    </row>
    <row r="485" spans="1:7" ht="12.75" customHeight="1">
      <c r="A485" s="184">
        <v>4</v>
      </c>
      <c r="B485" s="323" t="s">
        <v>143</v>
      </c>
      <c r="C485" s="150">
        <f t="shared" si="41"/>
        <v>901.6783008</v>
      </c>
      <c r="D485" s="163">
        <f t="shared" si="42"/>
        <v>90</v>
      </c>
      <c r="E485" s="163">
        <v>417.46000000000004</v>
      </c>
      <c r="F485" s="157">
        <f t="shared" si="43"/>
        <v>507.46000000000004</v>
      </c>
      <c r="G485" s="165">
        <f t="shared" si="44"/>
        <v>0.5627949564160123</v>
      </c>
    </row>
    <row r="486" spans="1:7" ht="12.75" customHeight="1">
      <c r="A486" s="184">
        <v>5</v>
      </c>
      <c r="B486" s="323" t="s">
        <v>178</v>
      </c>
      <c r="C486" s="150">
        <f t="shared" si="41"/>
        <v>1012.0981638</v>
      </c>
      <c r="D486" s="163">
        <f t="shared" si="42"/>
        <v>89.94</v>
      </c>
      <c r="E486" s="163">
        <v>668.8599999999999</v>
      </c>
      <c r="F486" s="157">
        <f t="shared" si="43"/>
        <v>758.8</v>
      </c>
      <c r="G486" s="165">
        <f t="shared" si="44"/>
        <v>0.7497296479138222</v>
      </c>
    </row>
    <row r="487" spans="1:7" ht="12.75" customHeight="1">
      <c r="A487" s="184">
        <v>6</v>
      </c>
      <c r="B487" s="323" t="s">
        <v>179</v>
      </c>
      <c r="C487" s="150">
        <f t="shared" si="41"/>
        <v>1241.4174072</v>
      </c>
      <c r="D487" s="163">
        <f t="shared" si="42"/>
        <v>88.03999999999999</v>
      </c>
      <c r="E487" s="163">
        <v>700.52</v>
      </c>
      <c r="F487" s="157">
        <f t="shared" si="43"/>
        <v>788.56</v>
      </c>
      <c r="G487" s="165">
        <f t="shared" si="44"/>
        <v>0.6352093948630753</v>
      </c>
    </row>
    <row r="488" spans="1:7" ht="12.75" customHeight="1">
      <c r="A488" s="184">
        <v>7</v>
      </c>
      <c r="B488" s="323" t="s">
        <v>145</v>
      </c>
      <c r="C488" s="150">
        <f t="shared" si="41"/>
        <v>427.63451039999995</v>
      </c>
      <c r="D488" s="163">
        <f t="shared" si="42"/>
        <v>90.11</v>
      </c>
      <c r="E488" s="163">
        <v>280.23</v>
      </c>
      <c r="F488" s="157">
        <f t="shared" si="43"/>
        <v>370.34000000000003</v>
      </c>
      <c r="G488" s="165">
        <f t="shared" si="44"/>
        <v>0.866019909510091</v>
      </c>
    </row>
    <row r="489" spans="1:7" ht="12.75" customHeight="1">
      <c r="A489" s="184">
        <v>8</v>
      </c>
      <c r="B489" s="323" t="s">
        <v>180</v>
      </c>
      <c r="C489" s="150">
        <f t="shared" si="41"/>
        <v>1053.5883743999998</v>
      </c>
      <c r="D489" s="163">
        <f t="shared" si="42"/>
        <v>89.88</v>
      </c>
      <c r="E489" s="163">
        <v>900.5699999999999</v>
      </c>
      <c r="F489" s="157">
        <f t="shared" si="43"/>
        <v>990.4499999999999</v>
      </c>
      <c r="G489" s="165">
        <f t="shared" si="44"/>
        <v>0.9400730152931347</v>
      </c>
    </row>
    <row r="490" spans="1:7" ht="12.75" customHeight="1">
      <c r="A490" s="184">
        <v>9</v>
      </c>
      <c r="B490" s="323" t="s">
        <v>147</v>
      </c>
      <c r="C490" s="150">
        <f t="shared" si="41"/>
        <v>879.3545879999999</v>
      </c>
      <c r="D490" s="163">
        <f t="shared" si="42"/>
        <v>95</v>
      </c>
      <c r="E490" s="163">
        <v>529.5899999999999</v>
      </c>
      <c r="F490" s="157">
        <f t="shared" si="43"/>
        <v>624.5899999999999</v>
      </c>
      <c r="G490" s="165">
        <f t="shared" si="44"/>
        <v>0.7102823008185635</v>
      </c>
    </row>
    <row r="491" spans="1:7" ht="12.75" customHeight="1">
      <c r="A491" s="184">
        <v>10</v>
      </c>
      <c r="B491" s="323" t="s">
        <v>181</v>
      </c>
      <c r="C491" s="150">
        <f t="shared" si="41"/>
        <v>1089.9545136</v>
      </c>
      <c r="D491" s="163">
        <f t="shared" si="42"/>
        <v>89.69</v>
      </c>
      <c r="E491" s="163">
        <v>687.74</v>
      </c>
      <c r="F491" s="157">
        <f t="shared" si="43"/>
        <v>777.4300000000001</v>
      </c>
      <c r="G491" s="165">
        <f t="shared" si="44"/>
        <v>0.7132682972541985</v>
      </c>
    </row>
    <row r="492" spans="1:7" ht="12.75" customHeight="1">
      <c r="A492" s="184">
        <v>11</v>
      </c>
      <c r="B492" s="323" t="s">
        <v>148</v>
      </c>
      <c r="C492" s="150">
        <f t="shared" si="41"/>
        <v>732.409152</v>
      </c>
      <c r="D492" s="163">
        <f t="shared" si="42"/>
        <v>92.81</v>
      </c>
      <c r="E492" s="163">
        <v>763.3199999999999</v>
      </c>
      <c r="F492" s="157">
        <f t="shared" si="43"/>
        <v>856.1299999999999</v>
      </c>
      <c r="G492" s="165">
        <f t="shared" si="44"/>
        <v>1.1689231321893694</v>
      </c>
    </row>
    <row r="493" spans="1:7" ht="12.75" customHeight="1">
      <c r="A493" s="184">
        <v>12</v>
      </c>
      <c r="B493" s="323" t="s">
        <v>182</v>
      </c>
      <c r="C493" s="150">
        <f t="shared" si="41"/>
        <v>500.3621952</v>
      </c>
      <c r="D493" s="163">
        <f t="shared" si="42"/>
        <v>90</v>
      </c>
      <c r="E493" s="163">
        <v>445.75</v>
      </c>
      <c r="F493" s="157">
        <f t="shared" si="43"/>
        <v>535.75</v>
      </c>
      <c r="G493" s="165">
        <f t="shared" si="44"/>
        <v>1.0707243775398643</v>
      </c>
    </row>
    <row r="494" spans="1:7" ht="12.75" customHeight="1">
      <c r="A494" s="184">
        <v>13</v>
      </c>
      <c r="B494" s="323" t="s">
        <v>150</v>
      </c>
      <c r="C494" s="150">
        <f t="shared" si="41"/>
        <v>1650.7063319999997</v>
      </c>
      <c r="D494" s="163">
        <f t="shared" si="42"/>
        <v>90.89</v>
      </c>
      <c r="E494" s="163">
        <v>1285.82</v>
      </c>
      <c r="F494" s="157">
        <f t="shared" si="43"/>
        <v>1376.71</v>
      </c>
      <c r="G494" s="165">
        <f t="shared" si="44"/>
        <v>0.8340126728247144</v>
      </c>
    </row>
    <row r="495" spans="1:7" ht="12.75" customHeight="1">
      <c r="A495" s="184">
        <v>14</v>
      </c>
      <c r="B495" s="323" t="s">
        <v>151</v>
      </c>
      <c r="C495" s="150">
        <f t="shared" si="41"/>
        <v>1009.8684384</v>
      </c>
      <c r="D495" s="163">
        <f t="shared" si="42"/>
        <v>89.68</v>
      </c>
      <c r="E495" s="163">
        <v>770.6600000000001</v>
      </c>
      <c r="F495" s="157">
        <f t="shared" si="43"/>
        <v>860.3400000000001</v>
      </c>
      <c r="G495" s="165">
        <f t="shared" si="44"/>
        <v>0.8519327540952687</v>
      </c>
    </row>
    <row r="496" spans="1:7" ht="12.75" customHeight="1">
      <c r="A496" s="184">
        <v>15</v>
      </c>
      <c r="B496" s="323" t="s">
        <v>152</v>
      </c>
      <c r="C496" s="150">
        <f t="shared" si="41"/>
        <v>526.2430248</v>
      </c>
      <c r="D496" s="163">
        <f t="shared" si="42"/>
        <v>90.25999999999999</v>
      </c>
      <c r="E496" s="163">
        <v>564.14</v>
      </c>
      <c r="F496" s="157">
        <f t="shared" si="43"/>
        <v>654.4</v>
      </c>
      <c r="G496" s="165">
        <f t="shared" si="44"/>
        <v>1.2435319218695704</v>
      </c>
    </row>
    <row r="497" spans="1:7" ht="12.75" customHeight="1">
      <c r="A497" s="184">
        <v>16</v>
      </c>
      <c r="B497" s="323" t="s">
        <v>153</v>
      </c>
      <c r="C497" s="150">
        <f t="shared" si="41"/>
        <v>795.5948856</v>
      </c>
      <c r="D497" s="163">
        <f t="shared" si="42"/>
        <v>88.03</v>
      </c>
      <c r="E497" s="163">
        <v>667.61</v>
      </c>
      <c r="F497" s="157">
        <f t="shared" si="43"/>
        <v>755.64</v>
      </c>
      <c r="G497" s="165">
        <f t="shared" si="44"/>
        <v>0.9497798611791377</v>
      </c>
    </row>
    <row r="498" spans="1:7" ht="12.75" customHeight="1">
      <c r="A498" s="184">
        <v>17</v>
      </c>
      <c r="B498" s="323" t="s">
        <v>154</v>
      </c>
      <c r="C498" s="150">
        <f t="shared" si="41"/>
        <v>509.7488688</v>
      </c>
      <c r="D498" s="163">
        <f t="shared" si="42"/>
        <v>85.5</v>
      </c>
      <c r="E498" s="163">
        <v>410</v>
      </c>
      <c r="F498" s="157">
        <f aca="true" t="shared" si="45" ref="F498:F503">D498+E498</f>
        <v>495.5</v>
      </c>
      <c r="G498" s="165">
        <f aca="true" t="shared" si="46" ref="G498:G503">F498/C498</f>
        <v>0.9720472772533203</v>
      </c>
    </row>
    <row r="499" spans="1:7" ht="12.75" customHeight="1">
      <c r="A499" s="184">
        <v>18</v>
      </c>
      <c r="B499" s="323" t="s">
        <v>155</v>
      </c>
      <c r="C499" s="150">
        <f t="shared" si="41"/>
        <v>524.9371199999999</v>
      </c>
      <c r="D499" s="163">
        <f t="shared" si="42"/>
        <v>79.99</v>
      </c>
      <c r="E499" s="163">
        <v>457.61</v>
      </c>
      <c r="F499" s="157">
        <f t="shared" si="45"/>
        <v>537.6</v>
      </c>
      <c r="G499" s="165">
        <f t="shared" si="46"/>
        <v>1.0241226606340967</v>
      </c>
    </row>
    <row r="500" spans="1:7" ht="12.75" customHeight="1">
      <c r="A500" s="184">
        <v>19</v>
      </c>
      <c r="B500" s="323" t="s">
        <v>183</v>
      </c>
      <c r="C500" s="150">
        <f t="shared" si="41"/>
        <v>1700.1801695999998</v>
      </c>
      <c r="D500" s="163">
        <f t="shared" si="42"/>
        <v>89.64</v>
      </c>
      <c r="E500" s="163">
        <v>659.04</v>
      </c>
      <c r="F500" s="157">
        <f t="shared" si="45"/>
        <v>748.68</v>
      </c>
      <c r="G500" s="165">
        <f t="shared" si="46"/>
        <v>0.440353330421529</v>
      </c>
    </row>
    <row r="501" spans="1:7" ht="12.75" customHeight="1">
      <c r="A501" s="184">
        <v>20</v>
      </c>
      <c r="B501" s="323" t="s">
        <v>157</v>
      </c>
      <c r="C501" s="150">
        <f t="shared" si="41"/>
        <v>843.9135719999999</v>
      </c>
      <c r="D501" s="163">
        <f t="shared" si="42"/>
        <v>94.05999999999999</v>
      </c>
      <c r="E501" s="163">
        <v>542.43</v>
      </c>
      <c r="F501" s="157">
        <f t="shared" si="45"/>
        <v>636.4899999999999</v>
      </c>
      <c r="G501" s="165">
        <f t="shared" si="46"/>
        <v>0.7542123045747153</v>
      </c>
    </row>
    <row r="502" spans="1:7" ht="12.75" customHeight="1">
      <c r="A502" s="184">
        <v>21</v>
      </c>
      <c r="B502" s="323" t="s">
        <v>184</v>
      </c>
      <c r="C502" s="150">
        <f t="shared" si="41"/>
        <v>830.2155263999999</v>
      </c>
      <c r="D502" s="163">
        <f t="shared" si="42"/>
        <v>110.92</v>
      </c>
      <c r="E502" s="163">
        <v>568.23</v>
      </c>
      <c r="F502" s="157">
        <f t="shared" si="45"/>
        <v>679.15</v>
      </c>
      <c r="G502" s="165">
        <f t="shared" si="46"/>
        <v>0.818040591152211</v>
      </c>
    </row>
    <row r="503" spans="1:7" ht="12.75" customHeight="1">
      <c r="A503" s="34"/>
      <c r="B503" s="1" t="s">
        <v>31</v>
      </c>
      <c r="C503" s="164">
        <f>SUM(C482:C502)</f>
        <v>18881.4956106</v>
      </c>
      <c r="D503" s="164">
        <f>SUM(D482:D502)</f>
        <v>1794.3300000000002</v>
      </c>
      <c r="E503" s="164">
        <f>SUM(E482:E502)</f>
        <v>13182.18</v>
      </c>
      <c r="F503" s="156">
        <f t="shared" si="45"/>
        <v>14976.51</v>
      </c>
      <c r="G503" s="28">
        <f t="shared" si="46"/>
        <v>0.7931845182641276</v>
      </c>
    </row>
    <row r="504" spans="1:7" ht="14.25" customHeight="1">
      <c r="A504" s="97"/>
      <c r="B504" s="73"/>
      <c r="C504" s="74"/>
      <c r="D504" s="74"/>
      <c r="E504" s="75"/>
      <c r="F504" s="76"/>
      <c r="G504" s="77"/>
    </row>
    <row r="505" spans="1:8" ht="14.25">
      <c r="A505" s="47" t="s">
        <v>63</v>
      </c>
      <c r="B505" s="48"/>
      <c r="C505" s="58"/>
      <c r="D505" s="48"/>
      <c r="E505" s="48"/>
      <c r="F505" s="48"/>
      <c r="G505" s="48"/>
      <c r="H505" s="48" t="s">
        <v>14</v>
      </c>
    </row>
    <row r="506" spans="1:8" ht="1.5" customHeight="1">
      <c r="A506" s="48"/>
      <c r="B506" s="48"/>
      <c r="C506" s="58"/>
      <c r="D506" s="48"/>
      <c r="E506" s="48"/>
      <c r="F506" s="48"/>
      <c r="G506" s="48"/>
      <c r="H506" s="48"/>
    </row>
    <row r="507" spans="1:5" ht="14.25">
      <c r="A507" s="128" t="s">
        <v>43</v>
      </c>
      <c r="B507" s="128" t="s">
        <v>138</v>
      </c>
      <c r="C507" s="128" t="s">
        <v>139</v>
      </c>
      <c r="D507" s="128" t="s">
        <v>52</v>
      </c>
      <c r="E507" s="128" t="s">
        <v>53</v>
      </c>
    </row>
    <row r="508" spans="1:5" ht="17.25" customHeight="1">
      <c r="A508" s="53">
        <f>C503</f>
        <v>18881.4956106</v>
      </c>
      <c r="B508" s="53">
        <f>F503</f>
        <v>14976.51</v>
      </c>
      <c r="C508" s="35">
        <f>B508/A508</f>
        <v>0.7931845182641276</v>
      </c>
      <c r="D508" s="53">
        <f>D535</f>
        <v>15528.315622000004</v>
      </c>
      <c r="E508" s="98">
        <f>D508/A508</f>
        <v>0.8224091958733644</v>
      </c>
    </row>
    <row r="509" spans="1:5" ht="17.25" customHeight="1">
      <c r="A509" s="65"/>
      <c r="B509" s="65"/>
      <c r="C509" s="42"/>
      <c r="D509" s="65"/>
      <c r="E509" s="99"/>
    </row>
    <row r="510" ht="17.25" customHeight="1">
      <c r="A510" s="9" t="s">
        <v>233</v>
      </c>
    </row>
    <row r="511" spans="1:8" ht="15" customHeight="1">
      <c r="A511" s="48"/>
      <c r="B511" s="48"/>
      <c r="C511" s="48"/>
      <c r="D511" s="48"/>
      <c r="E511" s="59" t="s">
        <v>123</v>
      </c>
      <c r="F511" s="48"/>
      <c r="G511" s="48"/>
      <c r="H511" s="48"/>
    </row>
    <row r="512" spans="1:5" ht="42.75">
      <c r="A512" s="61" t="s">
        <v>41</v>
      </c>
      <c r="B512" s="61" t="s">
        <v>42</v>
      </c>
      <c r="C512" s="61" t="s">
        <v>227</v>
      </c>
      <c r="D512" s="61" t="s">
        <v>64</v>
      </c>
      <c r="E512" s="61" t="s">
        <v>65</v>
      </c>
    </row>
    <row r="513" spans="1:8" ht="18.75" customHeight="1">
      <c r="A513" s="82">
        <v>1</v>
      </c>
      <c r="B513" s="82">
        <v>2</v>
      </c>
      <c r="C513" s="82">
        <v>3</v>
      </c>
      <c r="D513" s="82">
        <v>4</v>
      </c>
      <c r="E513" s="82">
        <v>5</v>
      </c>
      <c r="F513" s="121"/>
      <c r="G513" s="48"/>
      <c r="H513" s="48"/>
    </row>
    <row r="514" spans="1:7" ht="12.75" customHeight="1">
      <c r="A514" s="184">
        <v>1</v>
      </c>
      <c r="B514" s="322" t="s">
        <v>140</v>
      </c>
      <c r="C514" s="150">
        <f>C482</f>
        <v>729.9711336</v>
      </c>
      <c r="D514" s="163">
        <v>364.13</v>
      </c>
      <c r="E514" s="153">
        <f aca="true" t="shared" si="47" ref="E514:E535">D514/C514</f>
        <v>0.4988279443383184</v>
      </c>
      <c r="F514" s="148"/>
      <c r="G514" s="31"/>
    </row>
    <row r="515" spans="1:7" ht="12.75" customHeight="1">
      <c r="A515" s="184">
        <v>2</v>
      </c>
      <c r="B515" s="322" t="s">
        <v>141</v>
      </c>
      <c r="C515" s="150">
        <f aca="true" t="shared" si="48" ref="C515:C534">C483</f>
        <v>1056.6593352</v>
      </c>
      <c r="D515" s="163">
        <v>676.98</v>
      </c>
      <c r="E515" s="153">
        <f t="shared" si="47"/>
        <v>0.6406795240888722</v>
      </c>
      <c r="F515" s="148"/>
      <c r="G515" s="31"/>
    </row>
    <row r="516" spans="1:7" ht="12.75" customHeight="1">
      <c r="A516" s="184">
        <v>3</v>
      </c>
      <c r="B516" s="322" t="s">
        <v>142</v>
      </c>
      <c r="C516" s="150">
        <f t="shared" si="48"/>
        <v>864.9599988</v>
      </c>
      <c r="D516" s="163">
        <v>441.40000000000003</v>
      </c>
      <c r="E516" s="153">
        <f t="shared" si="47"/>
        <v>0.5103126163202636</v>
      </c>
      <c r="F516" s="148"/>
      <c r="G516" s="31"/>
    </row>
    <row r="517" spans="1:8" ht="12.75" customHeight="1">
      <c r="A517" s="184">
        <v>4</v>
      </c>
      <c r="B517" s="323" t="s">
        <v>143</v>
      </c>
      <c r="C517" s="150">
        <f t="shared" si="48"/>
        <v>901.6783008</v>
      </c>
      <c r="D517" s="163">
        <v>726.75367</v>
      </c>
      <c r="E517" s="153">
        <f t="shared" si="47"/>
        <v>0.8060010641879695</v>
      </c>
      <c r="F517" s="148"/>
      <c r="G517" s="31"/>
      <c r="H517" s="10" t="s">
        <v>14</v>
      </c>
    </row>
    <row r="518" spans="1:7" ht="12.75" customHeight="1">
      <c r="A518" s="184">
        <v>5</v>
      </c>
      <c r="B518" s="323" t="s">
        <v>178</v>
      </c>
      <c r="C518" s="150">
        <f t="shared" si="48"/>
        <v>1012.0981638</v>
      </c>
      <c r="D518" s="163">
        <v>729.47</v>
      </c>
      <c r="E518" s="153">
        <f t="shared" si="47"/>
        <v>0.7207502454713969</v>
      </c>
      <c r="F518" s="148"/>
      <c r="G518" s="31"/>
    </row>
    <row r="519" spans="1:7" ht="12.75" customHeight="1">
      <c r="A519" s="184">
        <v>6</v>
      </c>
      <c r="B519" s="323" t="s">
        <v>179</v>
      </c>
      <c r="C519" s="150">
        <f t="shared" si="48"/>
        <v>1241.4174072</v>
      </c>
      <c r="D519" s="163">
        <v>956.46</v>
      </c>
      <c r="E519" s="153">
        <f t="shared" si="47"/>
        <v>0.7704580219777024</v>
      </c>
      <c r="F519" s="148"/>
      <c r="G519" s="31"/>
    </row>
    <row r="520" spans="1:7" ht="12.75" customHeight="1">
      <c r="A520" s="184">
        <v>7</v>
      </c>
      <c r="B520" s="323" t="s">
        <v>145</v>
      </c>
      <c r="C520" s="150">
        <f t="shared" si="48"/>
        <v>427.63451039999995</v>
      </c>
      <c r="D520" s="163">
        <v>655.315</v>
      </c>
      <c r="E520" s="153">
        <f t="shared" si="47"/>
        <v>1.5324184182119276</v>
      </c>
      <c r="F520" s="148"/>
      <c r="G520" s="31"/>
    </row>
    <row r="521" spans="1:7" ht="12.75" customHeight="1">
      <c r="A521" s="184">
        <v>8</v>
      </c>
      <c r="B521" s="323" t="s">
        <v>180</v>
      </c>
      <c r="C521" s="150">
        <f t="shared" si="48"/>
        <v>1053.5883743999998</v>
      </c>
      <c r="D521" s="163">
        <v>1082.93</v>
      </c>
      <c r="E521" s="153">
        <f t="shared" si="47"/>
        <v>1.0278492306036595</v>
      </c>
      <c r="F521" s="148"/>
      <c r="G521" s="31"/>
    </row>
    <row r="522" spans="1:7" ht="12.75" customHeight="1">
      <c r="A522" s="184">
        <v>9</v>
      </c>
      <c r="B522" s="323" t="s">
        <v>147</v>
      </c>
      <c r="C522" s="150">
        <f t="shared" si="48"/>
        <v>879.3545879999999</v>
      </c>
      <c r="D522" s="163">
        <v>889.2740000000001</v>
      </c>
      <c r="E522" s="153">
        <f t="shared" si="47"/>
        <v>1.0112803323430208</v>
      </c>
      <c r="F522" s="148"/>
      <c r="G522" s="31"/>
    </row>
    <row r="523" spans="1:7" ht="12.75" customHeight="1">
      <c r="A523" s="184">
        <v>10</v>
      </c>
      <c r="B523" s="323" t="s">
        <v>181</v>
      </c>
      <c r="C523" s="150">
        <f t="shared" si="48"/>
        <v>1089.9545136</v>
      </c>
      <c r="D523" s="163">
        <v>789.25625</v>
      </c>
      <c r="E523" s="153">
        <f t="shared" si="47"/>
        <v>0.724118520683192</v>
      </c>
      <c r="F523" s="148"/>
      <c r="G523" s="31"/>
    </row>
    <row r="524" spans="1:7" ht="12.75" customHeight="1">
      <c r="A524" s="184">
        <v>11</v>
      </c>
      <c r="B524" s="323" t="s">
        <v>148</v>
      </c>
      <c r="C524" s="150">
        <f t="shared" si="48"/>
        <v>732.409152</v>
      </c>
      <c r="D524" s="163">
        <v>609.63007</v>
      </c>
      <c r="E524" s="153">
        <f t="shared" si="47"/>
        <v>0.8323627146592512</v>
      </c>
      <c r="F524" s="148"/>
      <c r="G524" s="31"/>
    </row>
    <row r="525" spans="1:7" ht="12.75" customHeight="1">
      <c r="A525" s="184">
        <v>12</v>
      </c>
      <c r="B525" s="323" t="s">
        <v>182</v>
      </c>
      <c r="C525" s="150">
        <f t="shared" si="48"/>
        <v>500.3621952</v>
      </c>
      <c r="D525" s="163">
        <v>535.77</v>
      </c>
      <c r="E525" s="153">
        <f t="shared" si="47"/>
        <v>1.0707643485852227</v>
      </c>
      <c r="F525" s="148"/>
      <c r="G525" s="31"/>
    </row>
    <row r="526" spans="1:7" ht="12.75" customHeight="1">
      <c r="A526" s="184">
        <v>13</v>
      </c>
      <c r="B526" s="323" t="s">
        <v>150</v>
      </c>
      <c r="C526" s="150">
        <f t="shared" si="48"/>
        <v>1650.7063319999997</v>
      </c>
      <c r="D526" s="163">
        <v>1255.79</v>
      </c>
      <c r="E526" s="153">
        <f t="shared" si="47"/>
        <v>0.760759182693921</v>
      </c>
      <c r="F526" s="148"/>
      <c r="G526" s="31"/>
    </row>
    <row r="527" spans="1:8" ht="12.75" customHeight="1">
      <c r="A527" s="184">
        <v>14</v>
      </c>
      <c r="B527" s="323" t="s">
        <v>151</v>
      </c>
      <c r="C527" s="150">
        <f t="shared" si="48"/>
        <v>1009.8684384</v>
      </c>
      <c r="D527" s="163">
        <v>737.584022</v>
      </c>
      <c r="E527" s="153">
        <f t="shared" si="47"/>
        <v>0.7303763480009359</v>
      </c>
      <c r="F527" s="148"/>
      <c r="G527" s="31"/>
      <c r="H527" s="10" t="s">
        <v>14</v>
      </c>
    </row>
    <row r="528" spans="1:7" ht="12.75" customHeight="1">
      <c r="A528" s="184">
        <v>15</v>
      </c>
      <c r="B528" s="323" t="s">
        <v>152</v>
      </c>
      <c r="C528" s="150">
        <f t="shared" si="48"/>
        <v>526.2430248</v>
      </c>
      <c r="D528" s="163">
        <v>654.8800000000001</v>
      </c>
      <c r="E528" s="153">
        <f t="shared" si="47"/>
        <v>1.2444440479736316</v>
      </c>
      <c r="F528" s="148"/>
      <c r="G528" s="31"/>
    </row>
    <row r="529" spans="1:7" ht="12.75" customHeight="1">
      <c r="A529" s="184">
        <v>16</v>
      </c>
      <c r="B529" s="323" t="s">
        <v>153</v>
      </c>
      <c r="C529" s="150">
        <f t="shared" si="48"/>
        <v>795.5948856</v>
      </c>
      <c r="D529" s="163">
        <v>746.3699999999999</v>
      </c>
      <c r="E529" s="153">
        <f t="shared" si="47"/>
        <v>0.9381282025677213</v>
      </c>
      <c r="F529" s="148"/>
      <c r="G529" s="31" t="s">
        <v>14</v>
      </c>
    </row>
    <row r="530" spans="1:7" ht="12.75" customHeight="1">
      <c r="A530" s="184">
        <v>17</v>
      </c>
      <c r="B530" s="323" t="s">
        <v>154</v>
      </c>
      <c r="C530" s="150">
        <f t="shared" si="48"/>
        <v>509.7488688</v>
      </c>
      <c r="D530" s="163">
        <v>495.5</v>
      </c>
      <c r="E530" s="153">
        <f t="shared" si="47"/>
        <v>0.9720472772533203</v>
      </c>
      <c r="F530" s="148"/>
      <c r="G530" s="31"/>
    </row>
    <row r="531" spans="1:7" ht="12.75" customHeight="1">
      <c r="A531" s="184">
        <v>18</v>
      </c>
      <c r="B531" s="323" t="s">
        <v>155</v>
      </c>
      <c r="C531" s="150">
        <f t="shared" si="48"/>
        <v>524.9371199999999</v>
      </c>
      <c r="D531" s="163">
        <v>567.15416</v>
      </c>
      <c r="E531" s="153">
        <f t="shared" si="47"/>
        <v>1.080423041906429</v>
      </c>
      <c r="F531" s="148"/>
      <c r="G531" s="31"/>
    </row>
    <row r="532" spans="1:7" ht="12.75" customHeight="1">
      <c r="A532" s="184">
        <v>19</v>
      </c>
      <c r="B532" s="323" t="s">
        <v>183</v>
      </c>
      <c r="C532" s="150">
        <f t="shared" si="48"/>
        <v>1700.1801695999998</v>
      </c>
      <c r="D532" s="163">
        <v>1100.4084500000001</v>
      </c>
      <c r="E532" s="153">
        <f t="shared" si="47"/>
        <v>0.6472304933770004</v>
      </c>
      <c r="F532" s="148"/>
      <c r="G532" s="31"/>
    </row>
    <row r="533" spans="1:7" ht="12.75" customHeight="1">
      <c r="A533" s="184">
        <v>20</v>
      </c>
      <c r="B533" s="323" t="s">
        <v>157</v>
      </c>
      <c r="C533" s="150">
        <f t="shared" si="48"/>
        <v>843.9135719999999</v>
      </c>
      <c r="D533" s="163">
        <v>702.25</v>
      </c>
      <c r="E533" s="153">
        <f t="shared" si="47"/>
        <v>0.8321349760209805</v>
      </c>
      <c r="F533" s="148"/>
      <c r="G533" s="31"/>
    </row>
    <row r="534" spans="1:7" ht="12.75" customHeight="1">
      <c r="A534" s="184">
        <v>21</v>
      </c>
      <c r="B534" s="323" t="s">
        <v>184</v>
      </c>
      <c r="C534" s="150">
        <f t="shared" si="48"/>
        <v>830.2155263999999</v>
      </c>
      <c r="D534" s="163">
        <v>811.01</v>
      </c>
      <c r="E534" s="153">
        <f t="shared" si="47"/>
        <v>0.976866818567849</v>
      </c>
      <c r="F534" s="148"/>
      <c r="G534" s="31"/>
    </row>
    <row r="535" spans="1:7" ht="12.75" customHeight="1">
      <c r="A535" s="34"/>
      <c r="B535" s="1" t="s">
        <v>31</v>
      </c>
      <c r="C535" s="164">
        <f>SUM(C514:C534)</f>
        <v>18881.4956106</v>
      </c>
      <c r="D535" s="164">
        <f>SUM(D514:D534)</f>
        <v>15528.315622000004</v>
      </c>
      <c r="E535" s="152">
        <f t="shared" si="47"/>
        <v>0.8224091958733644</v>
      </c>
      <c r="F535" s="42"/>
      <c r="G535" s="31"/>
    </row>
    <row r="536" spans="1:8" ht="23.25" customHeight="1">
      <c r="A536" s="47" t="s">
        <v>234</v>
      </c>
      <c r="B536" s="48"/>
      <c r="C536" s="48"/>
      <c r="D536" s="48"/>
      <c r="E536" s="48"/>
      <c r="F536" s="48"/>
      <c r="G536" s="48"/>
      <c r="H536" s="48"/>
    </row>
    <row r="537" spans="1:8" ht="14.25">
      <c r="A537" s="47"/>
      <c r="B537" s="48"/>
      <c r="C537" s="48"/>
      <c r="D537" s="48"/>
      <c r="E537" s="48"/>
      <c r="F537" s="48"/>
      <c r="G537" s="48"/>
      <c r="H537" s="48"/>
    </row>
    <row r="538" spans="1:8" ht="14.25">
      <c r="A538" s="47" t="s">
        <v>124</v>
      </c>
      <c r="B538" s="48"/>
      <c r="C538" s="48"/>
      <c r="D538" s="48"/>
      <c r="E538" s="48"/>
      <c r="F538" s="48"/>
      <c r="G538" s="48"/>
      <c r="H538" s="48"/>
    </row>
    <row r="539" spans="2:8" ht="12" customHeight="1">
      <c r="B539" s="48"/>
      <c r="C539" s="48"/>
      <c r="D539" s="48"/>
      <c r="E539" s="48"/>
      <c r="F539" s="48"/>
      <c r="G539" s="48"/>
      <c r="H539" s="48"/>
    </row>
    <row r="540" spans="1:6" ht="42" customHeight="1">
      <c r="A540" s="88" t="s">
        <v>34</v>
      </c>
      <c r="B540" s="88" t="s">
        <v>35</v>
      </c>
      <c r="C540" s="88" t="s">
        <v>66</v>
      </c>
      <c r="D540" s="88" t="s">
        <v>67</v>
      </c>
      <c r="E540" s="88" t="s">
        <v>68</v>
      </c>
      <c r="F540" s="51"/>
    </row>
    <row r="541" spans="1:6" s="55" customFormat="1" ht="12" customHeight="1">
      <c r="A541" s="89">
        <v>1</v>
      </c>
      <c r="B541" s="89">
        <v>2</v>
      </c>
      <c r="C541" s="89">
        <v>3</v>
      </c>
      <c r="D541" s="89">
        <v>4</v>
      </c>
      <c r="E541" s="89">
        <v>5</v>
      </c>
      <c r="F541" s="100"/>
    </row>
    <row r="542" spans="1:7" ht="12.75" customHeight="1">
      <c r="A542" s="184">
        <v>1</v>
      </c>
      <c r="B542" s="322" t="s">
        <v>140</v>
      </c>
      <c r="C542" s="153">
        <f>E360</f>
        <v>0.8112018378108151</v>
      </c>
      <c r="D542" s="153">
        <f>E514</f>
        <v>0.4988279443383184</v>
      </c>
      <c r="E542" s="169">
        <f aca="true" t="shared" si="49" ref="E542:E563">D542-C542</f>
        <v>-0.3123738934724967</v>
      </c>
      <c r="F542" s="148"/>
      <c r="G542" s="31"/>
    </row>
    <row r="543" spans="1:7" ht="12.75" customHeight="1">
      <c r="A543" s="184">
        <v>2</v>
      </c>
      <c r="B543" s="322" t="s">
        <v>141</v>
      </c>
      <c r="C543" s="153">
        <f aca="true" t="shared" si="50" ref="C543:C563">E361</f>
        <v>0.8178382655545929</v>
      </c>
      <c r="D543" s="153">
        <f aca="true" t="shared" si="51" ref="D543:D563">E515</f>
        <v>0.6406795240888722</v>
      </c>
      <c r="E543" s="169">
        <f t="shared" si="49"/>
        <v>-0.17715874146572075</v>
      </c>
      <c r="F543" s="148"/>
      <c r="G543" s="31"/>
    </row>
    <row r="544" spans="1:7" ht="12.75" customHeight="1">
      <c r="A544" s="184">
        <v>3</v>
      </c>
      <c r="B544" s="322" t="s">
        <v>142</v>
      </c>
      <c r="C544" s="153">
        <f t="shared" si="50"/>
        <v>0.15913787458307938</v>
      </c>
      <c r="D544" s="153">
        <f t="shared" si="51"/>
        <v>0.5103126163202636</v>
      </c>
      <c r="E544" s="169">
        <f t="shared" si="49"/>
        <v>0.3511747417371842</v>
      </c>
      <c r="F544" s="148"/>
      <c r="G544" s="31"/>
    </row>
    <row r="545" spans="1:7" ht="12.75" customHeight="1">
      <c r="A545" s="184">
        <v>4</v>
      </c>
      <c r="B545" s="323" t="s">
        <v>143</v>
      </c>
      <c r="C545" s="153">
        <f t="shared" si="50"/>
        <v>0.7783052964545734</v>
      </c>
      <c r="D545" s="153">
        <f t="shared" si="51"/>
        <v>0.8060010641879695</v>
      </c>
      <c r="E545" s="169">
        <f t="shared" si="49"/>
        <v>0.027695767733396104</v>
      </c>
      <c r="F545" s="148"/>
      <c r="G545" s="31" t="s">
        <v>14</v>
      </c>
    </row>
    <row r="546" spans="1:7" ht="12.75" customHeight="1">
      <c r="A546" s="184">
        <v>5</v>
      </c>
      <c r="B546" s="323" t="s">
        <v>178</v>
      </c>
      <c r="C546" s="153">
        <f t="shared" si="50"/>
        <v>0.2816702238915954</v>
      </c>
      <c r="D546" s="153">
        <f t="shared" si="51"/>
        <v>0.7207502454713969</v>
      </c>
      <c r="E546" s="169">
        <f t="shared" si="49"/>
        <v>0.43908002157980147</v>
      </c>
      <c r="F546" s="148"/>
      <c r="G546" s="31"/>
    </row>
    <row r="547" spans="1:7" ht="12.75" customHeight="1">
      <c r="A547" s="184">
        <v>6</v>
      </c>
      <c r="B547" s="323" t="s">
        <v>179</v>
      </c>
      <c r="C547" s="153">
        <f t="shared" si="50"/>
        <v>0.7206943170289218</v>
      </c>
      <c r="D547" s="153">
        <f t="shared" si="51"/>
        <v>0.7704580219777024</v>
      </c>
      <c r="E547" s="169">
        <f t="shared" si="49"/>
        <v>0.049763704948780574</v>
      </c>
      <c r="F547" s="148"/>
      <c r="G547" s="31"/>
    </row>
    <row r="548" spans="1:7" ht="12.75" customHeight="1">
      <c r="A548" s="184">
        <v>7</v>
      </c>
      <c r="B548" s="323" t="s">
        <v>145</v>
      </c>
      <c r="C548" s="153">
        <f t="shared" si="50"/>
        <v>0.8669252914201928</v>
      </c>
      <c r="D548" s="153">
        <f t="shared" si="51"/>
        <v>1.5324184182119276</v>
      </c>
      <c r="E548" s="169">
        <f t="shared" si="49"/>
        <v>0.6654931267917348</v>
      </c>
      <c r="F548" s="148"/>
      <c r="G548" s="31"/>
    </row>
    <row r="549" spans="1:7" ht="12.75" customHeight="1">
      <c r="A549" s="184">
        <v>8</v>
      </c>
      <c r="B549" s="323" t="s">
        <v>180</v>
      </c>
      <c r="C549" s="153">
        <f t="shared" si="50"/>
        <v>0.79096492508571</v>
      </c>
      <c r="D549" s="153">
        <f t="shared" si="51"/>
        <v>1.0278492306036595</v>
      </c>
      <c r="E549" s="169">
        <f t="shared" si="49"/>
        <v>0.23688430551794948</v>
      </c>
      <c r="F549" s="148"/>
      <c r="G549" s="31"/>
    </row>
    <row r="550" spans="1:7" ht="12.75" customHeight="1">
      <c r="A550" s="184">
        <v>9</v>
      </c>
      <c r="B550" s="323" t="s">
        <v>147</v>
      </c>
      <c r="C550" s="153">
        <f t="shared" si="50"/>
        <v>0.7309215087758412</v>
      </c>
      <c r="D550" s="153">
        <f t="shared" si="51"/>
        <v>1.0112803323430208</v>
      </c>
      <c r="E550" s="169">
        <f t="shared" si="49"/>
        <v>0.28035882356717967</v>
      </c>
      <c r="F550" s="148"/>
      <c r="G550" s="31"/>
    </row>
    <row r="551" spans="1:7" ht="12.75" customHeight="1">
      <c r="A551" s="184">
        <v>10</v>
      </c>
      <c r="B551" s="323" t="s">
        <v>181</v>
      </c>
      <c r="C551" s="153">
        <f t="shared" si="50"/>
        <v>0.7333828577332686</v>
      </c>
      <c r="D551" s="153">
        <f t="shared" si="51"/>
        <v>0.724118520683192</v>
      </c>
      <c r="E551" s="169">
        <f t="shared" si="49"/>
        <v>-0.009264337050076565</v>
      </c>
      <c r="F551" s="148"/>
      <c r="G551" s="31"/>
    </row>
    <row r="552" spans="1:7" ht="12.75" customHeight="1">
      <c r="A552" s="184">
        <v>11</v>
      </c>
      <c r="B552" s="323" t="s">
        <v>148</v>
      </c>
      <c r="C552" s="153">
        <f t="shared" si="50"/>
        <v>0.40796755479529906</v>
      </c>
      <c r="D552" s="153">
        <f t="shared" si="51"/>
        <v>0.8323627146592512</v>
      </c>
      <c r="E552" s="169">
        <f t="shared" si="49"/>
        <v>0.4243951598639521</v>
      </c>
      <c r="F552" s="148"/>
      <c r="G552" s="31"/>
    </row>
    <row r="553" spans="1:7" ht="12.75" customHeight="1">
      <c r="A553" s="184">
        <v>12</v>
      </c>
      <c r="B553" s="323" t="s">
        <v>182</v>
      </c>
      <c r="C553" s="153">
        <f t="shared" si="50"/>
        <v>0.9034113881050527</v>
      </c>
      <c r="D553" s="153">
        <f t="shared" si="51"/>
        <v>1.0707643485852227</v>
      </c>
      <c r="E553" s="169">
        <f t="shared" si="49"/>
        <v>0.16735296048017</v>
      </c>
      <c r="F553" s="148"/>
      <c r="G553" s="31"/>
    </row>
    <row r="554" spans="1:7" ht="12.75" customHeight="1">
      <c r="A554" s="184">
        <v>13</v>
      </c>
      <c r="B554" s="323" t="s">
        <v>150</v>
      </c>
      <c r="C554" s="153">
        <f t="shared" si="50"/>
        <v>0.7428860369646614</v>
      </c>
      <c r="D554" s="153">
        <f t="shared" si="51"/>
        <v>0.760759182693921</v>
      </c>
      <c r="E554" s="169">
        <f t="shared" si="49"/>
        <v>0.017873145729259576</v>
      </c>
      <c r="F554" s="148"/>
      <c r="G554" s="31"/>
    </row>
    <row r="555" spans="1:7" ht="12.75" customHeight="1">
      <c r="A555" s="184">
        <v>14</v>
      </c>
      <c r="B555" s="323" t="s">
        <v>151</v>
      </c>
      <c r="C555" s="153">
        <f t="shared" si="50"/>
        <v>0.47193314666962244</v>
      </c>
      <c r="D555" s="153">
        <f t="shared" si="51"/>
        <v>0.7303763480009359</v>
      </c>
      <c r="E555" s="169">
        <f t="shared" si="49"/>
        <v>0.25844320133131343</v>
      </c>
      <c r="F555" s="148"/>
      <c r="G555" s="31"/>
    </row>
    <row r="556" spans="1:7" ht="12.75" customHeight="1">
      <c r="A556" s="184">
        <v>15</v>
      </c>
      <c r="B556" s="323" t="s">
        <v>152</v>
      </c>
      <c r="C556" s="153">
        <f t="shared" si="50"/>
        <v>0.7863335817940491</v>
      </c>
      <c r="D556" s="153">
        <f t="shared" si="51"/>
        <v>1.2444440479736316</v>
      </c>
      <c r="E556" s="169">
        <f t="shared" si="49"/>
        <v>0.4581104661795825</v>
      </c>
      <c r="F556" s="148"/>
      <c r="G556" s="31"/>
    </row>
    <row r="557" spans="1:7" ht="12.75" customHeight="1">
      <c r="A557" s="184">
        <v>16</v>
      </c>
      <c r="B557" s="323" t="s">
        <v>153</v>
      </c>
      <c r="C557" s="153">
        <f t="shared" si="50"/>
        <v>0.6909751235629831</v>
      </c>
      <c r="D557" s="153">
        <f t="shared" si="51"/>
        <v>0.9381282025677213</v>
      </c>
      <c r="E557" s="169">
        <f t="shared" si="49"/>
        <v>0.24715307900473826</v>
      </c>
      <c r="F557" s="148"/>
      <c r="G557" s="31" t="s">
        <v>14</v>
      </c>
    </row>
    <row r="558" spans="1:7" ht="12.75" customHeight="1">
      <c r="A558" s="184">
        <v>17</v>
      </c>
      <c r="B558" s="323" t="s">
        <v>154</v>
      </c>
      <c r="C558" s="153">
        <f t="shared" si="50"/>
        <v>1.1226609702790795</v>
      </c>
      <c r="D558" s="153">
        <f t="shared" si="51"/>
        <v>0.9720472772533203</v>
      </c>
      <c r="E558" s="169">
        <f t="shared" si="49"/>
        <v>-0.15061369302575922</v>
      </c>
      <c r="F558" s="148"/>
      <c r="G558" s="31" t="s">
        <v>14</v>
      </c>
    </row>
    <row r="559" spans="1:8" ht="12.75" customHeight="1">
      <c r="A559" s="184">
        <v>18</v>
      </c>
      <c r="B559" s="323" t="s">
        <v>155</v>
      </c>
      <c r="C559" s="153">
        <f t="shared" si="50"/>
        <v>0.5893639180237076</v>
      </c>
      <c r="D559" s="153">
        <f t="shared" si="51"/>
        <v>1.080423041906429</v>
      </c>
      <c r="E559" s="169">
        <f t="shared" si="49"/>
        <v>0.4910591238827213</v>
      </c>
      <c r="F559" s="148"/>
      <c r="G559" s="31"/>
      <c r="H559" s="10" t="s">
        <v>14</v>
      </c>
    </row>
    <row r="560" spans="1:7" ht="12.75" customHeight="1">
      <c r="A560" s="184">
        <v>19</v>
      </c>
      <c r="B560" s="323" t="s">
        <v>183</v>
      </c>
      <c r="C560" s="153">
        <f t="shared" si="50"/>
        <v>0.5593234842713131</v>
      </c>
      <c r="D560" s="153">
        <f t="shared" si="51"/>
        <v>0.6472304933770004</v>
      </c>
      <c r="E560" s="169">
        <f t="shared" si="49"/>
        <v>0.08790700910568738</v>
      </c>
      <c r="F560" s="148"/>
      <c r="G560" s="31"/>
    </row>
    <row r="561" spans="1:7" ht="12.75" customHeight="1">
      <c r="A561" s="184">
        <v>20</v>
      </c>
      <c r="B561" s="323" t="s">
        <v>157</v>
      </c>
      <c r="C561" s="153">
        <f t="shared" si="50"/>
        <v>0.8261395578711093</v>
      </c>
      <c r="D561" s="153">
        <f t="shared" si="51"/>
        <v>0.8321349760209805</v>
      </c>
      <c r="E561" s="169">
        <f t="shared" si="49"/>
        <v>0.005995418149871257</v>
      </c>
      <c r="F561" s="148"/>
      <c r="G561" s="31"/>
    </row>
    <row r="562" spans="1:7" ht="12.75" customHeight="1">
      <c r="A562" s="184">
        <v>21</v>
      </c>
      <c r="B562" s="323" t="s">
        <v>184</v>
      </c>
      <c r="C562" s="153">
        <f t="shared" si="50"/>
        <v>0.7366701226247614</v>
      </c>
      <c r="D562" s="153">
        <f t="shared" si="51"/>
        <v>0.976866818567849</v>
      </c>
      <c r="E562" s="169">
        <f t="shared" si="49"/>
        <v>0.24019669594308757</v>
      </c>
      <c r="F562" s="148"/>
      <c r="G562" s="31"/>
    </row>
    <row r="563" spans="1:7" ht="12.75" customHeight="1">
      <c r="A563" s="34"/>
      <c r="B563" s="1" t="s">
        <v>31</v>
      </c>
      <c r="C563" s="152">
        <f t="shared" si="50"/>
        <v>0.6715788091292069</v>
      </c>
      <c r="D563" s="152">
        <f t="shared" si="51"/>
        <v>0.8224091958733644</v>
      </c>
      <c r="E563" s="168">
        <f t="shared" si="49"/>
        <v>0.1508303867441575</v>
      </c>
      <c r="F563" s="42"/>
      <c r="G563" s="31"/>
    </row>
    <row r="564" spans="1:7" ht="14.25" customHeight="1">
      <c r="A564" s="72"/>
      <c r="B564" s="73"/>
      <c r="C564" s="74"/>
      <c r="D564" s="74"/>
      <c r="E564" s="75"/>
      <c r="F564" s="76"/>
      <c r="G564" s="77" t="s">
        <v>14</v>
      </c>
    </row>
    <row r="565" spans="1:8" ht="14.25">
      <c r="A565" s="47" t="s">
        <v>235</v>
      </c>
      <c r="B565" s="48"/>
      <c r="C565" s="48"/>
      <c r="D565" s="48"/>
      <c r="E565" s="48"/>
      <c r="F565" s="48"/>
      <c r="G565" s="48"/>
      <c r="H565" s="48"/>
    </row>
    <row r="566" spans="2:8" ht="11.25" customHeight="1">
      <c r="B566" s="48"/>
      <c r="C566" s="48"/>
      <c r="D566" s="48"/>
      <c r="E566" s="48"/>
      <c r="F566" s="48"/>
      <c r="G566" s="48"/>
      <c r="H566" s="48"/>
    </row>
    <row r="567" spans="2:8" ht="14.25" customHeight="1">
      <c r="B567" s="48"/>
      <c r="C567" s="48"/>
      <c r="D567" s="48"/>
      <c r="F567" s="59" t="s">
        <v>69</v>
      </c>
      <c r="G567" s="48"/>
      <c r="H567" s="48"/>
    </row>
    <row r="568" spans="1:6" ht="59.25" customHeight="1">
      <c r="A568" s="88" t="s">
        <v>34</v>
      </c>
      <c r="B568" s="205" t="s">
        <v>35</v>
      </c>
      <c r="C568" s="306" t="s">
        <v>236</v>
      </c>
      <c r="D568" s="306" t="s">
        <v>70</v>
      </c>
      <c r="E568" s="306" t="s">
        <v>71</v>
      </c>
      <c r="F568" s="205" t="s">
        <v>72</v>
      </c>
    </row>
    <row r="569" spans="1:6" ht="15" customHeight="1">
      <c r="A569" s="49">
        <v>1</v>
      </c>
      <c r="B569" s="307">
        <v>2</v>
      </c>
      <c r="C569" s="308">
        <v>3</v>
      </c>
      <c r="D569" s="308">
        <v>4</v>
      </c>
      <c r="E569" s="308">
        <v>5</v>
      </c>
      <c r="F569" s="307">
        <v>6</v>
      </c>
    </row>
    <row r="570" spans="1:7" ht="12.75" customHeight="1">
      <c r="A570" s="184">
        <v>1</v>
      </c>
      <c r="B570" s="322" t="s">
        <v>140</v>
      </c>
      <c r="C570" s="219">
        <f>D231</f>
        <v>11976003</v>
      </c>
      <c r="D570" s="310">
        <v>1450.00965</v>
      </c>
      <c r="E570" s="223">
        <f>D360</f>
        <v>1363.03</v>
      </c>
      <c r="F570" s="206">
        <f>E570/D570</f>
        <v>0.9400144336970447</v>
      </c>
      <c r="G570" s="31"/>
    </row>
    <row r="571" spans="1:7" ht="12.75" customHeight="1">
      <c r="A571" s="184">
        <v>2</v>
      </c>
      <c r="B571" s="322" t="s">
        <v>141</v>
      </c>
      <c r="C571" s="219">
        <f aca="true" t="shared" si="52" ref="C571:C590">D232</f>
        <v>15915567</v>
      </c>
      <c r="D571" s="310">
        <v>1927.9355</v>
      </c>
      <c r="E571" s="223">
        <f aca="true" t="shared" si="53" ref="E571:E590">D361</f>
        <v>1989</v>
      </c>
      <c r="F571" s="206">
        <f aca="true" t="shared" si="54" ref="F571:F590">E571/D571</f>
        <v>1.031673518123402</v>
      </c>
      <c r="G571" s="31"/>
    </row>
    <row r="572" spans="1:7" ht="12.75" customHeight="1">
      <c r="A572" s="184">
        <v>3</v>
      </c>
      <c r="B572" s="322" t="s">
        <v>142</v>
      </c>
      <c r="C572" s="219">
        <f t="shared" si="52"/>
        <v>14740663</v>
      </c>
      <c r="D572" s="310">
        <v>1766.4830000000002</v>
      </c>
      <c r="E572" s="223">
        <f t="shared" si="53"/>
        <v>316.8</v>
      </c>
      <c r="F572" s="206">
        <f t="shared" si="54"/>
        <v>0.1793393992469783</v>
      </c>
      <c r="G572" s="31"/>
    </row>
    <row r="573" spans="1:7" ht="12.75" customHeight="1">
      <c r="A573" s="184">
        <v>4</v>
      </c>
      <c r="B573" s="323" t="s">
        <v>143</v>
      </c>
      <c r="C573" s="219">
        <f t="shared" si="52"/>
        <v>15592218</v>
      </c>
      <c r="D573" s="310">
        <v>1859.4947</v>
      </c>
      <c r="E573" s="223">
        <f t="shared" si="53"/>
        <v>1615.08</v>
      </c>
      <c r="F573" s="206">
        <f t="shared" si="54"/>
        <v>0.8685585390482694</v>
      </c>
      <c r="G573" s="31"/>
    </row>
    <row r="574" spans="1:7" ht="12.75" customHeight="1">
      <c r="A574" s="184">
        <v>5</v>
      </c>
      <c r="B574" s="323" t="s">
        <v>178</v>
      </c>
      <c r="C574" s="219">
        <f t="shared" si="52"/>
        <v>18372834</v>
      </c>
      <c r="D574" s="310">
        <v>2197.63345</v>
      </c>
      <c r="E574" s="223">
        <f t="shared" si="53"/>
        <v>656.1200000000001</v>
      </c>
      <c r="F574" s="206">
        <f t="shared" si="54"/>
        <v>0.29855752332128005</v>
      </c>
      <c r="G574" s="31"/>
    </row>
    <row r="575" spans="1:7" ht="12.75" customHeight="1">
      <c r="A575" s="184">
        <v>6</v>
      </c>
      <c r="B575" s="323" t="s">
        <v>179</v>
      </c>
      <c r="C575" s="219">
        <f t="shared" si="52"/>
        <v>18628570.7</v>
      </c>
      <c r="D575" s="310">
        <v>2248.5356949999996</v>
      </c>
      <c r="E575" s="223">
        <f t="shared" si="53"/>
        <v>2059.19</v>
      </c>
      <c r="F575" s="206">
        <f t="shared" si="54"/>
        <v>0.9157915547344693</v>
      </c>
      <c r="G575" s="31"/>
    </row>
    <row r="576" spans="1:7" ht="12.75" customHeight="1">
      <c r="A576" s="184">
        <v>7</v>
      </c>
      <c r="B576" s="323" t="s">
        <v>145</v>
      </c>
      <c r="C576" s="219">
        <f t="shared" si="52"/>
        <v>6414999</v>
      </c>
      <c r="D576" s="310">
        <v>781.39915</v>
      </c>
      <c r="E576" s="223">
        <f t="shared" si="53"/>
        <v>853.3</v>
      </c>
      <c r="F576" s="206">
        <f t="shared" si="54"/>
        <v>1.0920155211328295</v>
      </c>
      <c r="G576" s="31"/>
    </row>
    <row r="577" spans="1:7" ht="12.75" customHeight="1">
      <c r="A577" s="184">
        <v>8</v>
      </c>
      <c r="B577" s="323" t="s">
        <v>180</v>
      </c>
      <c r="C577" s="219">
        <f t="shared" si="52"/>
        <v>16409115</v>
      </c>
      <c r="D577" s="310">
        <v>1975.78555</v>
      </c>
      <c r="E577" s="223">
        <f t="shared" si="53"/>
        <v>1918.1200000000001</v>
      </c>
      <c r="F577" s="206">
        <f t="shared" si="54"/>
        <v>0.9708138618586415</v>
      </c>
      <c r="G577" s="31"/>
    </row>
    <row r="578" spans="1:7" ht="12.75" customHeight="1">
      <c r="A578" s="184">
        <v>9</v>
      </c>
      <c r="B578" s="323" t="s">
        <v>147</v>
      </c>
      <c r="C578" s="219">
        <f t="shared" si="52"/>
        <v>16076309</v>
      </c>
      <c r="D578" s="310">
        <v>2057.2190499999997</v>
      </c>
      <c r="E578" s="223">
        <f t="shared" si="53"/>
        <v>1479.26</v>
      </c>
      <c r="F578" s="206">
        <f t="shared" si="54"/>
        <v>0.7190580896088825</v>
      </c>
      <c r="G578" s="31"/>
    </row>
    <row r="579" spans="1:7" ht="12.75" customHeight="1">
      <c r="A579" s="184">
        <v>10</v>
      </c>
      <c r="B579" s="323" t="s">
        <v>181</v>
      </c>
      <c r="C579" s="219">
        <f t="shared" si="52"/>
        <v>18729345</v>
      </c>
      <c r="D579" s="310">
        <v>2253.89775</v>
      </c>
      <c r="E579" s="223">
        <f t="shared" si="53"/>
        <v>1839.81</v>
      </c>
      <c r="F579" s="206">
        <f t="shared" si="54"/>
        <v>0.8162792655523081</v>
      </c>
      <c r="G579" s="31"/>
    </row>
    <row r="580" spans="1:7" ht="12.75" customHeight="1">
      <c r="A580" s="184">
        <v>11</v>
      </c>
      <c r="B580" s="323" t="s">
        <v>148</v>
      </c>
      <c r="C580" s="219">
        <f t="shared" si="52"/>
        <v>11069299</v>
      </c>
      <c r="D580" s="310">
        <v>1350.3261</v>
      </c>
      <c r="E580" s="223">
        <f t="shared" si="53"/>
        <v>687.73</v>
      </c>
      <c r="F580" s="206">
        <f t="shared" si="54"/>
        <v>0.509306603790003</v>
      </c>
      <c r="G580" s="31"/>
    </row>
    <row r="581" spans="1:7" ht="12.75" customHeight="1">
      <c r="A581" s="184">
        <v>12</v>
      </c>
      <c r="B581" s="323" t="s">
        <v>182</v>
      </c>
      <c r="C581" s="219">
        <f t="shared" si="52"/>
        <v>10473577</v>
      </c>
      <c r="D581" s="310">
        <v>1252.85055</v>
      </c>
      <c r="E581" s="223">
        <f t="shared" si="53"/>
        <v>1040.37</v>
      </c>
      <c r="F581" s="206">
        <f t="shared" si="54"/>
        <v>0.8304023173394462</v>
      </c>
      <c r="G581" s="31"/>
    </row>
    <row r="582" spans="1:7" ht="12.75" customHeight="1">
      <c r="A582" s="184">
        <v>13</v>
      </c>
      <c r="B582" s="323" t="s">
        <v>150</v>
      </c>
      <c r="C582" s="219">
        <f t="shared" si="52"/>
        <v>32546725</v>
      </c>
      <c r="D582" s="310">
        <v>3816.393</v>
      </c>
      <c r="E582" s="223">
        <f t="shared" si="53"/>
        <v>2822</v>
      </c>
      <c r="F582" s="206">
        <f t="shared" si="54"/>
        <v>0.7394416665160009</v>
      </c>
      <c r="G582" s="31"/>
    </row>
    <row r="583" spans="1:7" ht="12.75" customHeight="1">
      <c r="A583" s="184">
        <v>14</v>
      </c>
      <c r="B583" s="323" t="s">
        <v>151</v>
      </c>
      <c r="C583" s="219">
        <f t="shared" si="52"/>
        <v>18950137</v>
      </c>
      <c r="D583" s="310">
        <v>2223.00165</v>
      </c>
      <c r="E583" s="223">
        <f t="shared" si="53"/>
        <v>1096.79</v>
      </c>
      <c r="F583" s="206">
        <f t="shared" si="54"/>
        <v>0.49338244980609886</v>
      </c>
      <c r="G583" s="31"/>
    </row>
    <row r="584" spans="1:7" ht="12.75" customHeight="1">
      <c r="A584" s="184">
        <v>15</v>
      </c>
      <c r="B584" s="323" t="s">
        <v>152</v>
      </c>
      <c r="C584" s="219">
        <f t="shared" si="52"/>
        <v>9614547</v>
      </c>
      <c r="D584" s="310">
        <v>1141.99765</v>
      </c>
      <c r="E584" s="223">
        <f t="shared" si="53"/>
        <v>952.3999999999999</v>
      </c>
      <c r="F584" s="206">
        <f t="shared" si="54"/>
        <v>0.8339771977639358</v>
      </c>
      <c r="G584" s="31"/>
    </row>
    <row r="585" spans="1:7" ht="12.75" customHeight="1">
      <c r="A585" s="184">
        <v>16</v>
      </c>
      <c r="B585" s="323" t="s">
        <v>153</v>
      </c>
      <c r="C585" s="219">
        <f t="shared" si="52"/>
        <v>14596164</v>
      </c>
      <c r="D585" s="310">
        <v>1737.9755499999999</v>
      </c>
      <c r="E585" s="223">
        <f t="shared" si="53"/>
        <v>1265.21</v>
      </c>
      <c r="F585" s="206">
        <f t="shared" si="54"/>
        <v>0.7279791709382794</v>
      </c>
      <c r="G585" s="31"/>
    </row>
    <row r="586" spans="1:7" ht="12.75" customHeight="1">
      <c r="A586" s="184">
        <v>17</v>
      </c>
      <c r="B586" s="323" t="s">
        <v>154</v>
      </c>
      <c r="C586" s="219">
        <f t="shared" si="52"/>
        <v>7667220</v>
      </c>
      <c r="D586" s="310">
        <v>929.8023000000001</v>
      </c>
      <c r="E586" s="223">
        <f t="shared" si="53"/>
        <v>1317.2499999999998</v>
      </c>
      <c r="F586" s="206">
        <f t="shared" si="54"/>
        <v>1.4166990122523893</v>
      </c>
      <c r="G586" s="31"/>
    </row>
    <row r="587" spans="1:8" ht="12.75" customHeight="1">
      <c r="A587" s="184">
        <v>18</v>
      </c>
      <c r="B587" s="323" t="s">
        <v>155</v>
      </c>
      <c r="C587" s="219">
        <f t="shared" si="52"/>
        <v>7983025</v>
      </c>
      <c r="D587" s="310">
        <v>967.1071</v>
      </c>
      <c r="E587" s="223">
        <f t="shared" si="53"/>
        <v>712.1229999999999</v>
      </c>
      <c r="F587" s="206">
        <f t="shared" si="54"/>
        <v>0.736343472196616</v>
      </c>
      <c r="G587" s="31" t="s">
        <v>14</v>
      </c>
      <c r="H587" s="10" t="s">
        <v>14</v>
      </c>
    </row>
    <row r="588" spans="1:7" ht="12.75" customHeight="1">
      <c r="A588" s="184">
        <v>19</v>
      </c>
      <c r="B588" s="323" t="s">
        <v>183</v>
      </c>
      <c r="C588" s="219">
        <f t="shared" si="52"/>
        <v>21040504</v>
      </c>
      <c r="D588" s="310">
        <v>2517.2952999999998</v>
      </c>
      <c r="E588" s="223">
        <f t="shared" si="53"/>
        <v>2188.3500000000004</v>
      </c>
      <c r="F588" s="206">
        <f t="shared" si="54"/>
        <v>0.8693258991108436</v>
      </c>
      <c r="G588" s="31"/>
    </row>
    <row r="589" spans="1:7" ht="12.75" customHeight="1">
      <c r="A589" s="184">
        <v>20</v>
      </c>
      <c r="B589" s="323" t="s">
        <v>157</v>
      </c>
      <c r="C589" s="219">
        <f t="shared" si="52"/>
        <v>14352554</v>
      </c>
      <c r="D589" s="310">
        <v>1704.0336</v>
      </c>
      <c r="E589" s="223">
        <f t="shared" si="53"/>
        <v>1604.71</v>
      </c>
      <c r="F589" s="206">
        <f t="shared" si="54"/>
        <v>0.941712651675413</v>
      </c>
      <c r="G589" s="31"/>
    </row>
    <row r="590" spans="1:7" ht="12.75" customHeight="1">
      <c r="A590" s="184">
        <v>21</v>
      </c>
      <c r="B590" s="323" t="s">
        <v>184</v>
      </c>
      <c r="C590" s="219">
        <f t="shared" si="52"/>
        <v>14677558</v>
      </c>
      <c r="D590" s="311">
        <v>1762.8101</v>
      </c>
      <c r="E590" s="223">
        <f t="shared" si="53"/>
        <v>1407.705</v>
      </c>
      <c r="F590" s="206">
        <f t="shared" si="54"/>
        <v>0.7985573715512522</v>
      </c>
      <c r="G590" s="31"/>
    </row>
    <row r="591" spans="1:9" ht="12.75" customHeight="1">
      <c r="A591" s="34"/>
      <c r="B591" s="217" t="s">
        <v>31</v>
      </c>
      <c r="C591" s="221">
        <f>SUM(C570:C590)</f>
        <v>315826933.7</v>
      </c>
      <c r="D591" s="312">
        <f>SUM(D570:D590)</f>
        <v>37921.986395</v>
      </c>
      <c r="E591" s="312">
        <f>SUM(E570:E590)</f>
        <v>29184.347999999998</v>
      </c>
      <c r="F591" s="309">
        <f>E591/D591</f>
        <v>0.7695891163509289</v>
      </c>
      <c r="G591" s="31"/>
      <c r="I591" s="10">
        <f>150*71/100</f>
        <v>106.5</v>
      </c>
    </row>
    <row r="592" spans="1:7" ht="6.75" customHeight="1">
      <c r="A592" s="97"/>
      <c r="B592" s="73"/>
      <c r="C592" s="74"/>
      <c r="D592" s="74"/>
      <c r="E592" s="75"/>
      <c r="F592" s="76"/>
      <c r="G592" s="77"/>
    </row>
    <row r="593" spans="1:8" ht="14.25">
      <c r="A593" s="47" t="s">
        <v>237</v>
      </c>
      <c r="B593" s="48"/>
      <c r="C593" s="48"/>
      <c r="D593" s="48"/>
      <c r="E593" s="48"/>
      <c r="F593" s="48"/>
      <c r="G593" s="48"/>
      <c r="H593" s="48"/>
    </row>
    <row r="594" spans="2:8" ht="11.25" customHeight="1">
      <c r="B594" s="48"/>
      <c r="C594" s="48"/>
      <c r="D594" s="48"/>
      <c r="E594" s="48"/>
      <c r="F594" s="48"/>
      <c r="G594" s="48"/>
      <c r="H594" s="48"/>
    </row>
    <row r="595" spans="2:8" ht="14.25" customHeight="1">
      <c r="B595" s="48"/>
      <c r="C595" s="48"/>
      <c r="D595" s="48"/>
      <c r="F595" s="59" t="s">
        <v>125</v>
      </c>
      <c r="G595" s="48"/>
      <c r="H595" s="48"/>
    </row>
    <row r="596" spans="1:6" ht="57.75" customHeight="1">
      <c r="A596" s="88" t="s">
        <v>34</v>
      </c>
      <c r="B596" s="88" t="s">
        <v>35</v>
      </c>
      <c r="C596" s="129" t="str">
        <f>C568</f>
        <v>No. of Meals served during 01.4.18 to 31.03.19</v>
      </c>
      <c r="D596" s="129" t="s">
        <v>73</v>
      </c>
      <c r="E596" s="129" t="s">
        <v>74</v>
      </c>
      <c r="F596" s="88" t="s">
        <v>72</v>
      </c>
    </row>
    <row r="597" spans="1:6" ht="15" customHeight="1">
      <c r="A597" s="49">
        <v>1</v>
      </c>
      <c r="B597" s="49">
        <v>2</v>
      </c>
      <c r="C597" s="50">
        <v>3</v>
      </c>
      <c r="D597" s="50">
        <v>4</v>
      </c>
      <c r="E597" s="50">
        <v>5</v>
      </c>
      <c r="F597" s="49">
        <v>6</v>
      </c>
    </row>
    <row r="598" spans="1:7" ht="12.75" customHeight="1">
      <c r="A598" s="184">
        <v>1</v>
      </c>
      <c r="B598" s="322" t="s">
        <v>140</v>
      </c>
      <c r="C598" s="212">
        <f>C570</f>
        <v>11976003</v>
      </c>
      <c r="D598" s="316">
        <v>629.9969696999999</v>
      </c>
      <c r="E598" s="163">
        <f>D514</f>
        <v>364.13</v>
      </c>
      <c r="F598" s="167">
        <f aca="true" t="shared" si="55" ref="F598:F619">E598/D598</f>
        <v>0.5779869071011502</v>
      </c>
      <c r="G598" s="31"/>
    </row>
    <row r="599" spans="1:7" ht="12.75" customHeight="1">
      <c r="A599" s="184">
        <v>2</v>
      </c>
      <c r="B599" s="322" t="s">
        <v>141</v>
      </c>
      <c r="C599" s="212">
        <f aca="true" t="shared" si="56" ref="C599:C618">C571</f>
        <v>15915567</v>
      </c>
      <c r="D599" s="316">
        <v>837.6428060999999</v>
      </c>
      <c r="E599" s="163">
        <f aca="true" t="shared" si="57" ref="E599:E618">D515</f>
        <v>676.98</v>
      </c>
      <c r="F599" s="167">
        <f t="shared" si="55"/>
        <v>0.8081965189338478</v>
      </c>
      <c r="G599" s="31"/>
    </row>
    <row r="600" spans="1:7" ht="12.75" customHeight="1">
      <c r="A600" s="184">
        <v>3</v>
      </c>
      <c r="B600" s="322" t="s">
        <v>142</v>
      </c>
      <c r="C600" s="212">
        <f t="shared" si="56"/>
        <v>14740663</v>
      </c>
      <c r="D600" s="316">
        <v>767.5428549</v>
      </c>
      <c r="E600" s="163">
        <f t="shared" si="57"/>
        <v>441.40000000000003</v>
      </c>
      <c r="F600" s="167">
        <f t="shared" si="55"/>
        <v>0.5750818956649766</v>
      </c>
      <c r="G600" s="31"/>
    </row>
    <row r="601" spans="1:7" ht="12.75" customHeight="1">
      <c r="A601" s="184">
        <v>4</v>
      </c>
      <c r="B601" s="323" t="s">
        <v>143</v>
      </c>
      <c r="C601" s="212">
        <f t="shared" si="56"/>
        <v>15592218</v>
      </c>
      <c r="D601" s="316">
        <v>807.9793758000001</v>
      </c>
      <c r="E601" s="163">
        <f t="shared" si="57"/>
        <v>726.75367</v>
      </c>
      <c r="F601" s="167">
        <f t="shared" si="55"/>
        <v>0.8994705703724474</v>
      </c>
      <c r="G601" s="31"/>
    </row>
    <row r="602" spans="1:8" ht="12.75" customHeight="1">
      <c r="A602" s="184">
        <v>5</v>
      </c>
      <c r="B602" s="323" t="s">
        <v>178</v>
      </c>
      <c r="C602" s="212">
        <f t="shared" si="56"/>
        <v>18372834</v>
      </c>
      <c r="D602" s="316">
        <v>954.8895006</v>
      </c>
      <c r="E602" s="163">
        <f t="shared" si="57"/>
        <v>729.47</v>
      </c>
      <c r="F602" s="167">
        <f t="shared" si="55"/>
        <v>0.7639313235108787</v>
      </c>
      <c r="G602" s="31"/>
      <c r="H602" s="10" t="s">
        <v>14</v>
      </c>
    </row>
    <row r="603" spans="1:7" ht="12.75" customHeight="1">
      <c r="A603" s="184">
        <v>6</v>
      </c>
      <c r="B603" s="323" t="s">
        <v>179</v>
      </c>
      <c r="C603" s="212">
        <f t="shared" si="56"/>
        <v>18628570.7</v>
      </c>
      <c r="D603" s="316">
        <v>976.95599145</v>
      </c>
      <c r="E603" s="163">
        <f t="shared" si="57"/>
        <v>956.46</v>
      </c>
      <c r="F603" s="167">
        <f t="shared" si="55"/>
        <v>0.979020558111753</v>
      </c>
      <c r="G603" s="31"/>
    </row>
    <row r="604" spans="1:7" ht="12.75" customHeight="1">
      <c r="A604" s="184">
        <v>7</v>
      </c>
      <c r="B604" s="323" t="s">
        <v>145</v>
      </c>
      <c r="C604" s="212">
        <f t="shared" si="56"/>
        <v>6414999</v>
      </c>
      <c r="D604" s="316">
        <v>339.4889325</v>
      </c>
      <c r="E604" s="163">
        <f t="shared" si="57"/>
        <v>655.315</v>
      </c>
      <c r="F604" s="167">
        <f t="shared" si="55"/>
        <v>1.9302985672441622</v>
      </c>
      <c r="G604" s="31"/>
    </row>
    <row r="605" spans="1:7" ht="12.75" customHeight="1">
      <c r="A605" s="184">
        <v>8</v>
      </c>
      <c r="B605" s="323" t="s">
        <v>180</v>
      </c>
      <c r="C605" s="212">
        <f t="shared" si="56"/>
        <v>16409115</v>
      </c>
      <c r="D605" s="316">
        <v>858.4620921</v>
      </c>
      <c r="E605" s="163">
        <f t="shared" si="57"/>
        <v>1082.93</v>
      </c>
      <c r="F605" s="167">
        <f t="shared" si="55"/>
        <v>1.261476785015514</v>
      </c>
      <c r="G605" s="31"/>
    </row>
    <row r="606" spans="1:7" ht="12.75" customHeight="1">
      <c r="A606" s="184">
        <v>9</v>
      </c>
      <c r="B606" s="323" t="s">
        <v>147</v>
      </c>
      <c r="C606" s="212">
        <f t="shared" si="56"/>
        <v>16076309</v>
      </c>
      <c r="D606" s="316">
        <v>893.5415223</v>
      </c>
      <c r="E606" s="163">
        <f t="shared" si="57"/>
        <v>889.2740000000001</v>
      </c>
      <c r="F606" s="167">
        <f t="shared" si="55"/>
        <v>0.995224035824306</v>
      </c>
      <c r="G606" s="31"/>
    </row>
    <row r="607" spans="1:7" ht="12.75" customHeight="1">
      <c r="A607" s="184">
        <v>10</v>
      </c>
      <c r="B607" s="323" t="s">
        <v>181</v>
      </c>
      <c r="C607" s="212">
        <f t="shared" si="56"/>
        <v>18729345</v>
      </c>
      <c r="D607" s="316">
        <v>979.3026315</v>
      </c>
      <c r="E607" s="163">
        <f t="shared" si="57"/>
        <v>789.25625</v>
      </c>
      <c r="F607" s="167">
        <f t="shared" si="55"/>
        <v>0.8059370256067775</v>
      </c>
      <c r="G607" s="31"/>
    </row>
    <row r="608" spans="1:7" ht="12.75" customHeight="1">
      <c r="A608" s="184">
        <v>11</v>
      </c>
      <c r="B608" s="323" t="s">
        <v>148</v>
      </c>
      <c r="C608" s="212">
        <f t="shared" si="56"/>
        <v>11069299</v>
      </c>
      <c r="D608" s="316">
        <v>586.6616649</v>
      </c>
      <c r="E608" s="163">
        <f t="shared" si="57"/>
        <v>609.63007</v>
      </c>
      <c r="F608" s="167">
        <f t="shared" si="55"/>
        <v>1.0391510243027642</v>
      </c>
      <c r="G608" s="31"/>
    </row>
    <row r="609" spans="1:7" ht="12.75" customHeight="1">
      <c r="A609" s="184">
        <v>12</v>
      </c>
      <c r="B609" s="323" t="s">
        <v>182</v>
      </c>
      <c r="C609" s="212">
        <f t="shared" si="56"/>
        <v>10473577</v>
      </c>
      <c r="D609" s="316">
        <v>544.3735107</v>
      </c>
      <c r="E609" s="163">
        <f t="shared" si="57"/>
        <v>535.77</v>
      </c>
      <c r="F609" s="167">
        <f t="shared" si="55"/>
        <v>0.9841955743053388</v>
      </c>
      <c r="G609" s="31"/>
    </row>
    <row r="610" spans="1:7" ht="12.75" customHeight="1">
      <c r="A610" s="184">
        <v>13</v>
      </c>
      <c r="B610" s="323" t="s">
        <v>150</v>
      </c>
      <c r="C610" s="212">
        <f t="shared" si="56"/>
        <v>32546725</v>
      </c>
      <c r="D610" s="316">
        <v>1658.4457934999996</v>
      </c>
      <c r="E610" s="163">
        <f t="shared" si="57"/>
        <v>1255.79</v>
      </c>
      <c r="F610" s="167">
        <f t="shared" si="55"/>
        <v>0.7572089512493314</v>
      </c>
      <c r="G610" s="31"/>
    </row>
    <row r="611" spans="1:7" ht="12.75" customHeight="1">
      <c r="A611" s="184">
        <v>14</v>
      </c>
      <c r="B611" s="323" t="s">
        <v>151</v>
      </c>
      <c r="C611" s="212">
        <f t="shared" si="56"/>
        <v>18950137</v>
      </c>
      <c r="D611" s="316">
        <v>966.0217539</v>
      </c>
      <c r="E611" s="163">
        <f t="shared" si="57"/>
        <v>737.584022</v>
      </c>
      <c r="F611" s="167">
        <f t="shared" si="55"/>
        <v>0.7635273419281122</v>
      </c>
      <c r="G611" s="31"/>
    </row>
    <row r="612" spans="1:7" ht="12.75" customHeight="1">
      <c r="A612" s="184">
        <v>15</v>
      </c>
      <c r="B612" s="323" t="s">
        <v>152</v>
      </c>
      <c r="C612" s="212">
        <f t="shared" si="56"/>
        <v>9614547</v>
      </c>
      <c r="D612" s="316">
        <v>496.2273488999999</v>
      </c>
      <c r="E612" s="163">
        <f t="shared" si="57"/>
        <v>654.8800000000001</v>
      </c>
      <c r="F612" s="167">
        <f t="shared" si="55"/>
        <v>1.3197176686284817</v>
      </c>
      <c r="G612" s="31"/>
    </row>
    <row r="613" spans="1:7" ht="12.75" customHeight="1">
      <c r="A613" s="184">
        <v>16</v>
      </c>
      <c r="B613" s="323" t="s">
        <v>153</v>
      </c>
      <c r="C613" s="212">
        <f t="shared" si="56"/>
        <v>14596164</v>
      </c>
      <c r="D613" s="316">
        <v>755.1842867999999</v>
      </c>
      <c r="E613" s="163">
        <f t="shared" si="57"/>
        <v>746.3699999999999</v>
      </c>
      <c r="F613" s="167">
        <f t="shared" si="55"/>
        <v>0.9883282968752575</v>
      </c>
      <c r="G613" s="31" t="s">
        <v>14</v>
      </c>
    </row>
    <row r="614" spans="1:7" ht="12.75" customHeight="1">
      <c r="A614" s="184">
        <v>17</v>
      </c>
      <c r="B614" s="323" t="s">
        <v>154</v>
      </c>
      <c r="C614" s="212">
        <f t="shared" si="56"/>
        <v>7667220</v>
      </c>
      <c r="D614" s="316">
        <v>403.97475959999997</v>
      </c>
      <c r="E614" s="163">
        <f t="shared" si="57"/>
        <v>495.5</v>
      </c>
      <c r="F614" s="167">
        <f t="shared" si="55"/>
        <v>1.2265617794800465</v>
      </c>
      <c r="G614" s="31"/>
    </row>
    <row r="615" spans="1:7" ht="12.75" customHeight="1">
      <c r="A615" s="184">
        <v>18</v>
      </c>
      <c r="B615" s="323" t="s">
        <v>155</v>
      </c>
      <c r="C615" s="212">
        <f t="shared" si="56"/>
        <v>7983025</v>
      </c>
      <c r="D615" s="316">
        <v>420.18517469999995</v>
      </c>
      <c r="E615" s="163">
        <f t="shared" si="57"/>
        <v>567.15416</v>
      </c>
      <c r="F615" s="167">
        <f t="shared" si="55"/>
        <v>1.3497719437743887</v>
      </c>
      <c r="G615" s="31"/>
    </row>
    <row r="616" spans="1:7" ht="12.75" customHeight="1">
      <c r="A616" s="184">
        <v>19</v>
      </c>
      <c r="B616" s="323" t="s">
        <v>183</v>
      </c>
      <c r="C616" s="212">
        <f t="shared" si="56"/>
        <v>21040504</v>
      </c>
      <c r="D616" s="316">
        <v>1093.7837207999999</v>
      </c>
      <c r="E616" s="163">
        <f t="shared" si="57"/>
        <v>1100.4084500000001</v>
      </c>
      <c r="F616" s="167">
        <f t="shared" si="55"/>
        <v>1.0060567085375478</v>
      </c>
      <c r="G616" s="31"/>
    </row>
    <row r="617" spans="1:7" ht="12.75" customHeight="1">
      <c r="A617" s="184">
        <v>20</v>
      </c>
      <c r="B617" s="323" t="s">
        <v>157</v>
      </c>
      <c r="C617" s="212">
        <f t="shared" si="56"/>
        <v>14352554</v>
      </c>
      <c r="D617" s="316">
        <v>740.4482814</v>
      </c>
      <c r="E617" s="163">
        <f t="shared" si="57"/>
        <v>702.25</v>
      </c>
      <c r="F617" s="167">
        <f t="shared" si="55"/>
        <v>0.9484119521112578</v>
      </c>
      <c r="G617" s="31"/>
    </row>
    <row r="618" spans="1:7" ht="12.75" customHeight="1">
      <c r="A618" s="184">
        <v>21</v>
      </c>
      <c r="B618" s="323" t="s">
        <v>184</v>
      </c>
      <c r="C618" s="212">
        <f t="shared" si="56"/>
        <v>14677558</v>
      </c>
      <c r="D618" s="316">
        <v>765.9372306</v>
      </c>
      <c r="E618" s="163">
        <f t="shared" si="57"/>
        <v>811.01</v>
      </c>
      <c r="F618" s="167">
        <f t="shared" si="55"/>
        <v>1.0588465576541983</v>
      </c>
      <c r="G618" s="31"/>
    </row>
    <row r="619" spans="1:10" ht="12.75" customHeight="1">
      <c r="A619" s="34"/>
      <c r="B619" s="1" t="s">
        <v>31</v>
      </c>
      <c r="C619" s="210">
        <f>SUM(C598:C618)</f>
        <v>315826933.7</v>
      </c>
      <c r="D619" s="317">
        <f>SUM(D598:D618)</f>
        <v>16477.04620275</v>
      </c>
      <c r="E619" s="164">
        <f>SUM(E598:E618)</f>
        <v>15528.315622000004</v>
      </c>
      <c r="F619" s="152">
        <f t="shared" si="55"/>
        <v>0.942421076625272</v>
      </c>
      <c r="G619" s="31"/>
      <c r="I619" s="126">
        <f>4.13*F619</f>
        <v>3.8921990464623732</v>
      </c>
      <c r="J619" s="126">
        <f>6.18*F619</f>
        <v>5.824162253544181</v>
      </c>
    </row>
    <row r="620" spans="1:8" ht="13.5" customHeight="1">
      <c r="A620" s="72"/>
      <c r="B620" s="73"/>
      <c r="C620" s="74"/>
      <c r="D620" s="74"/>
      <c r="E620" s="75"/>
      <c r="F620" s="76"/>
      <c r="G620" s="77"/>
      <c r="H620" s="10" t="s">
        <v>14</v>
      </c>
    </row>
    <row r="621" spans="1:7" ht="13.5" customHeight="1">
      <c r="A621" s="101" t="s">
        <v>75</v>
      </c>
      <c r="B621" s="101"/>
      <c r="C621" s="101"/>
      <c r="D621" s="102"/>
      <c r="E621" s="102"/>
      <c r="F621" s="102"/>
      <c r="G621" s="102"/>
    </row>
    <row r="622" spans="1:7" ht="13.5" customHeight="1">
      <c r="A622" s="101"/>
      <c r="B622" s="101"/>
      <c r="C622" s="101"/>
      <c r="D622" s="102"/>
      <c r="E622" s="102"/>
      <c r="F622" s="102"/>
      <c r="G622" s="102"/>
    </row>
    <row r="623" spans="1:7" ht="13.5" customHeight="1">
      <c r="A623" s="101" t="s">
        <v>76</v>
      </c>
      <c r="B623" s="101"/>
      <c r="C623" s="101"/>
      <c r="D623" s="102"/>
      <c r="E623" s="102"/>
      <c r="F623" s="102"/>
      <c r="G623" s="102"/>
    </row>
    <row r="624" spans="1:7" ht="13.5" customHeight="1">
      <c r="A624" s="101" t="s">
        <v>238</v>
      </c>
      <c r="B624" s="101"/>
      <c r="C624" s="101"/>
      <c r="D624" s="102"/>
      <c r="E624" s="102"/>
      <c r="F624" s="102"/>
      <c r="G624" s="102"/>
    </row>
    <row r="625" spans="1:8" ht="36.75" customHeight="1">
      <c r="A625" s="88" t="s">
        <v>41</v>
      </c>
      <c r="B625" s="88" t="s">
        <v>42</v>
      </c>
      <c r="C625" s="88" t="s">
        <v>239</v>
      </c>
      <c r="D625" s="88" t="s">
        <v>115</v>
      </c>
      <c r="E625" s="88" t="s">
        <v>117</v>
      </c>
      <c r="F625" s="177"/>
      <c r="G625" s="104"/>
      <c r="H625" s="10" t="s">
        <v>14</v>
      </c>
    </row>
    <row r="626" spans="1:7" ht="14.25">
      <c r="A626" s="103">
        <v>1</v>
      </c>
      <c r="B626" s="103">
        <v>2</v>
      </c>
      <c r="C626" s="103">
        <v>3</v>
      </c>
      <c r="D626" s="103">
        <v>4</v>
      </c>
      <c r="E626" s="103" t="s">
        <v>116</v>
      </c>
      <c r="F626" s="176"/>
      <c r="G626" s="176"/>
    </row>
    <row r="627" spans="1:7" ht="12.75" customHeight="1">
      <c r="A627" s="184">
        <v>1</v>
      </c>
      <c r="B627" s="322" t="s">
        <v>140</v>
      </c>
      <c r="C627" s="313">
        <v>1618</v>
      </c>
      <c r="D627" s="313">
        <v>1446</v>
      </c>
      <c r="E627" s="313">
        <f>D627-C627</f>
        <v>-172</v>
      </c>
      <c r="F627" s="178"/>
      <c r="G627" s="42"/>
    </row>
    <row r="628" spans="1:7" ht="12.75" customHeight="1">
      <c r="A628" s="184">
        <v>2</v>
      </c>
      <c r="B628" s="322" t="s">
        <v>141</v>
      </c>
      <c r="C628" s="313">
        <v>2090</v>
      </c>
      <c r="D628" s="313">
        <v>2041</v>
      </c>
      <c r="E628" s="313">
        <f aca="true" t="shared" si="58" ref="E628:E648">D628-C628</f>
        <v>-49</v>
      </c>
      <c r="F628" s="178"/>
      <c r="G628" s="42"/>
    </row>
    <row r="629" spans="1:7" ht="12.75" customHeight="1">
      <c r="A629" s="184">
        <v>3</v>
      </c>
      <c r="B629" s="322" t="s">
        <v>142</v>
      </c>
      <c r="C629" s="313">
        <v>759</v>
      </c>
      <c r="D629" s="313">
        <v>765</v>
      </c>
      <c r="E629" s="313">
        <f t="shared" si="58"/>
        <v>6</v>
      </c>
      <c r="F629" s="178"/>
      <c r="G629" s="42"/>
    </row>
    <row r="630" spans="1:8" ht="12.75" customHeight="1">
      <c r="A630" s="184">
        <v>4</v>
      </c>
      <c r="B630" s="323" t="s">
        <v>143</v>
      </c>
      <c r="C630" s="313">
        <v>1479</v>
      </c>
      <c r="D630" s="313">
        <v>1474</v>
      </c>
      <c r="E630" s="313">
        <f t="shared" si="58"/>
        <v>-5</v>
      </c>
      <c r="F630" s="178"/>
      <c r="G630" s="42"/>
      <c r="H630" s="10" t="s">
        <v>14</v>
      </c>
    </row>
    <row r="631" spans="1:7" ht="12.75" customHeight="1">
      <c r="A631" s="184">
        <v>5</v>
      </c>
      <c r="B631" s="323" t="s">
        <v>178</v>
      </c>
      <c r="C631" s="313">
        <v>943</v>
      </c>
      <c r="D631" s="313">
        <v>949</v>
      </c>
      <c r="E631" s="313">
        <f t="shared" si="58"/>
        <v>6</v>
      </c>
      <c r="F631" s="178"/>
      <c r="G631" s="42"/>
    </row>
    <row r="632" spans="1:7" ht="12.75" customHeight="1">
      <c r="A632" s="184">
        <v>6</v>
      </c>
      <c r="B632" s="323" t="s">
        <v>179</v>
      </c>
      <c r="C632" s="313">
        <v>2119</v>
      </c>
      <c r="D632" s="313">
        <v>2114</v>
      </c>
      <c r="E632" s="313">
        <f t="shared" si="58"/>
        <v>-5</v>
      </c>
      <c r="F632" s="178"/>
      <c r="G632" s="42"/>
    </row>
    <row r="633" spans="1:7" ht="12.75" customHeight="1">
      <c r="A633" s="184">
        <v>7</v>
      </c>
      <c r="B633" s="323" t="s">
        <v>145</v>
      </c>
      <c r="C633" s="313">
        <v>1050</v>
      </c>
      <c r="D633" s="313">
        <v>1003</v>
      </c>
      <c r="E633" s="313">
        <f t="shared" si="58"/>
        <v>-47</v>
      </c>
      <c r="F633" s="178"/>
      <c r="G633" s="42"/>
    </row>
    <row r="634" spans="1:7" ht="12.75" customHeight="1">
      <c r="A634" s="184">
        <v>8</v>
      </c>
      <c r="B634" s="323" t="s">
        <v>180</v>
      </c>
      <c r="C634" s="313">
        <v>1800</v>
      </c>
      <c r="D634" s="313">
        <v>1713</v>
      </c>
      <c r="E634" s="313">
        <f t="shared" si="58"/>
        <v>-87</v>
      </c>
      <c r="F634" s="178"/>
      <c r="G634" s="42"/>
    </row>
    <row r="635" spans="1:7" ht="12.75" customHeight="1">
      <c r="A635" s="184">
        <v>9</v>
      </c>
      <c r="B635" s="323" t="s">
        <v>147</v>
      </c>
      <c r="C635" s="313">
        <v>1449</v>
      </c>
      <c r="D635" s="313">
        <v>1445</v>
      </c>
      <c r="E635" s="313">
        <f t="shared" si="58"/>
        <v>-4</v>
      </c>
      <c r="F635" s="178"/>
      <c r="G635" s="42"/>
    </row>
    <row r="636" spans="1:7" ht="12.75" customHeight="1">
      <c r="A636" s="184">
        <v>10</v>
      </c>
      <c r="B636" s="323" t="s">
        <v>181</v>
      </c>
      <c r="C636" s="313">
        <v>1814</v>
      </c>
      <c r="D636" s="313">
        <v>1808</v>
      </c>
      <c r="E636" s="313">
        <f t="shared" si="58"/>
        <v>-6</v>
      </c>
      <c r="F636" s="178"/>
      <c r="G636" s="42"/>
    </row>
    <row r="637" spans="1:7" ht="12.75" customHeight="1">
      <c r="A637" s="184">
        <v>11</v>
      </c>
      <c r="B637" s="323" t="s">
        <v>148</v>
      </c>
      <c r="C637" s="313">
        <v>953</v>
      </c>
      <c r="D637" s="313">
        <v>967</v>
      </c>
      <c r="E637" s="313">
        <f t="shared" si="58"/>
        <v>14</v>
      </c>
      <c r="F637" s="178"/>
      <c r="G637" s="42"/>
    </row>
    <row r="638" spans="1:7" ht="12.75" customHeight="1">
      <c r="A638" s="184">
        <v>12</v>
      </c>
      <c r="B638" s="323" t="s">
        <v>182</v>
      </c>
      <c r="C638" s="313">
        <v>1392</v>
      </c>
      <c r="D638" s="313">
        <v>1345</v>
      </c>
      <c r="E638" s="313">
        <f t="shared" si="58"/>
        <v>-47</v>
      </c>
      <c r="F638" s="178"/>
      <c r="G638" s="42"/>
    </row>
    <row r="639" spans="1:7" ht="12.75" customHeight="1">
      <c r="A639" s="184">
        <v>13</v>
      </c>
      <c r="B639" s="323" t="s">
        <v>150</v>
      </c>
      <c r="C639" s="313">
        <v>2401</v>
      </c>
      <c r="D639" s="313">
        <v>2401</v>
      </c>
      <c r="E639" s="313">
        <f t="shared" si="58"/>
        <v>0</v>
      </c>
      <c r="F639" s="178"/>
      <c r="G639" s="42"/>
    </row>
    <row r="640" spans="1:7" ht="12.75" customHeight="1">
      <c r="A640" s="184">
        <v>14</v>
      </c>
      <c r="B640" s="323" t="s">
        <v>151</v>
      </c>
      <c r="C640" s="313">
        <v>1021</v>
      </c>
      <c r="D640" s="313">
        <v>979</v>
      </c>
      <c r="E640" s="313">
        <f t="shared" si="58"/>
        <v>-42</v>
      </c>
      <c r="F640" s="178"/>
      <c r="G640" s="42"/>
    </row>
    <row r="641" spans="1:7" ht="12.75" customHeight="1">
      <c r="A641" s="184">
        <v>15</v>
      </c>
      <c r="B641" s="323" t="s">
        <v>152</v>
      </c>
      <c r="C641" s="313">
        <v>904</v>
      </c>
      <c r="D641" s="313">
        <v>930</v>
      </c>
      <c r="E641" s="313">
        <f t="shared" si="58"/>
        <v>26</v>
      </c>
      <c r="F641" s="178"/>
      <c r="G641" s="42" t="s">
        <v>14</v>
      </c>
    </row>
    <row r="642" spans="1:7" ht="12.75" customHeight="1">
      <c r="A642" s="184">
        <v>16</v>
      </c>
      <c r="B642" s="323" t="s">
        <v>153</v>
      </c>
      <c r="C642" s="313">
        <v>1118</v>
      </c>
      <c r="D642" s="313">
        <v>1061</v>
      </c>
      <c r="E642" s="313">
        <f t="shared" si="58"/>
        <v>-57</v>
      </c>
      <c r="F642" s="178"/>
      <c r="G642" s="42"/>
    </row>
    <row r="643" spans="1:7" ht="12.75" customHeight="1">
      <c r="A643" s="184">
        <v>17</v>
      </c>
      <c r="B643" s="323" t="s">
        <v>154</v>
      </c>
      <c r="C643" s="313">
        <v>1280</v>
      </c>
      <c r="D643" s="313">
        <v>1227</v>
      </c>
      <c r="E643" s="313">
        <f t="shared" si="58"/>
        <v>-53</v>
      </c>
      <c r="F643" s="178"/>
      <c r="G643" s="42"/>
    </row>
    <row r="644" spans="1:7" ht="12.75" customHeight="1">
      <c r="A644" s="184">
        <v>18</v>
      </c>
      <c r="B644" s="323" t="s">
        <v>155</v>
      </c>
      <c r="C644" s="313">
        <v>1046</v>
      </c>
      <c r="D644" s="313">
        <v>950</v>
      </c>
      <c r="E644" s="313">
        <f t="shared" si="58"/>
        <v>-96</v>
      </c>
      <c r="F644" s="178"/>
      <c r="G644" s="42"/>
    </row>
    <row r="645" spans="1:7" ht="12.75" customHeight="1">
      <c r="A645" s="184">
        <v>19</v>
      </c>
      <c r="B645" s="323" t="s">
        <v>183</v>
      </c>
      <c r="C645" s="313">
        <v>1912</v>
      </c>
      <c r="D645" s="313">
        <v>1839</v>
      </c>
      <c r="E645" s="313">
        <f t="shared" si="58"/>
        <v>-73</v>
      </c>
      <c r="F645" s="178"/>
      <c r="G645" s="42"/>
    </row>
    <row r="646" spans="1:7" ht="12.75" customHeight="1">
      <c r="A646" s="184">
        <v>20</v>
      </c>
      <c r="B646" s="323" t="s">
        <v>157</v>
      </c>
      <c r="C646" s="313">
        <v>1467</v>
      </c>
      <c r="D646" s="313">
        <v>1451</v>
      </c>
      <c r="E646" s="313">
        <f t="shared" si="58"/>
        <v>-16</v>
      </c>
      <c r="F646" s="178"/>
      <c r="G646" s="42"/>
    </row>
    <row r="647" spans="1:7" ht="12.75" customHeight="1">
      <c r="A647" s="184">
        <v>21</v>
      </c>
      <c r="B647" s="323" t="s">
        <v>184</v>
      </c>
      <c r="C647" s="313">
        <v>1808</v>
      </c>
      <c r="D647" s="313">
        <v>1688</v>
      </c>
      <c r="E647" s="313">
        <f t="shared" si="58"/>
        <v>-120</v>
      </c>
      <c r="F647" s="178"/>
      <c r="G647" s="42"/>
    </row>
    <row r="648" spans="1:7" ht="15" customHeight="1">
      <c r="A648" s="34"/>
      <c r="B648" s="1" t="s">
        <v>31</v>
      </c>
      <c r="C648" s="314">
        <v>30423</v>
      </c>
      <c r="D648" s="314">
        <v>29596</v>
      </c>
      <c r="E648" s="313">
        <f t="shared" si="58"/>
        <v>-827</v>
      </c>
      <c r="F648" s="179"/>
      <c r="G648" s="38"/>
    </row>
    <row r="649" spans="1:7" ht="15" customHeight="1">
      <c r="A649" s="40"/>
      <c r="B649" s="2"/>
      <c r="C649" s="174"/>
      <c r="D649" s="175"/>
      <c r="E649" s="175"/>
      <c r="F649" s="175"/>
      <c r="G649" s="38"/>
    </row>
    <row r="650" spans="1:7" ht="15" customHeight="1">
      <c r="A650" s="40"/>
      <c r="B650" s="2"/>
      <c r="C650" s="174"/>
      <c r="D650" s="175"/>
      <c r="E650" s="175"/>
      <c r="F650" s="175"/>
      <c r="G650" s="38"/>
    </row>
    <row r="651" spans="1:7" ht="13.5" customHeight="1">
      <c r="A651" s="101" t="s">
        <v>76</v>
      </c>
      <c r="B651" s="101"/>
      <c r="C651" s="101"/>
      <c r="D651" s="102"/>
      <c r="E651" s="102"/>
      <c r="F651" s="102"/>
      <c r="G651" s="102"/>
    </row>
    <row r="652" spans="1:7" ht="13.5" customHeight="1">
      <c r="A652" s="101" t="s">
        <v>238</v>
      </c>
      <c r="B652" s="101"/>
      <c r="C652" s="101"/>
      <c r="D652" s="102"/>
      <c r="E652" s="102"/>
      <c r="F652" s="102"/>
      <c r="G652" s="102"/>
    </row>
    <row r="653" spans="1:7" ht="42" customHeight="1">
      <c r="A653" s="325" t="s">
        <v>41</v>
      </c>
      <c r="B653" s="325" t="s">
        <v>42</v>
      </c>
      <c r="C653" s="325" t="s">
        <v>240</v>
      </c>
      <c r="D653" s="325" t="s">
        <v>241</v>
      </c>
      <c r="E653" s="325" t="s">
        <v>77</v>
      </c>
      <c r="F653" s="325" t="s">
        <v>78</v>
      </c>
      <c r="G653" s="347" t="s">
        <v>79</v>
      </c>
    </row>
    <row r="654" spans="1:7" ht="14.25">
      <c r="A654" s="103">
        <v>1</v>
      </c>
      <c r="B654" s="103">
        <v>2</v>
      </c>
      <c r="C654" s="103">
        <v>3</v>
      </c>
      <c r="D654" s="103">
        <v>4</v>
      </c>
      <c r="E654" s="103">
        <v>5</v>
      </c>
      <c r="F654" s="103">
        <v>6</v>
      </c>
      <c r="G654" s="103">
        <v>7</v>
      </c>
    </row>
    <row r="655" spans="1:8" ht="12.75" customHeight="1">
      <c r="A655" s="184">
        <v>1</v>
      </c>
      <c r="B655" s="322" t="s">
        <v>140</v>
      </c>
      <c r="C655" s="235">
        <v>533.94</v>
      </c>
      <c r="D655" s="235">
        <v>15.74</v>
      </c>
      <c r="E655" s="235">
        <v>465.03999999999996</v>
      </c>
      <c r="F655" s="235">
        <f>D655+E655</f>
        <v>480.78</v>
      </c>
      <c r="G655" s="315">
        <f>F655/C655</f>
        <v>0.9004382514889312</v>
      </c>
      <c r="H655" s="186"/>
    </row>
    <row r="656" spans="1:8" ht="12.75" customHeight="1">
      <c r="A656" s="184">
        <v>2</v>
      </c>
      <c r="B656" s="322" t="s">
        <v>141</v>
      </c>
      <c r="C656" s="235">
        <v>689.7</v>
      </c>
      <c r="D656" s="235">
        <v>15.25</v>
      </c>
      <c r="E656" s="235">
        <v>659.8499999999999</v>
      </c>
      <c r="F656" s="235">
        <f aca="true" t="shared" si="59" ref="F656:F676">D656+E656</f>
        <v>675.0999999999999</v>
      </c>
      <c r="G656" s="315">
        <f aca="true" t="shared" si="60" ref="G656:G676">F656/C656</f>
        <v>0.9788313759605624</v>
      </c>
      <c r="H656" s="186"/>
    </row>
    <row r="657" spans="1:8" ht="12.75" customHeight="1">
      <c r="A657" s="184">
        <v>3</v>
      </c>
      <c r="B657" s="322" t="s">
        <v>142</v>
      </c>
      <c r="C657" s="235">
        <v>250.47</v>
      </c>
      <c r="D657" s="235">
        <v>14.43</v>
      </c>
      <c r="E657" s="235">
        <v>372.37</v>
      </c>
      <c r="F657" s="235">
        <f t="shared" si="59"/>
        <v>386.8</v>
      </c>
      <c r="G657" s="315">
        <f t="shared" si="60"/>
        <v>1.544296722162335</v>
      </c>
      <c r="H657" s="186"/>
    </row>
    <row r="658" spans="1:8" s="211" customFormat="1" ht="12.75" customHeight="1">
      <c r="A658" s="184">
        <v>4</v>
      </c>
      <c r="B658" s="323" t="s">
        <v>143</v>
      </c>
      <c r="C658" s="235">
        <v>488.07</v>
      </c>
      <c r="D658" s="235">
        <v>14.719999999999999</v>
      </c>
      <c r="E658" s="235">
        <v>504.65000000000003</v>
      </c>
      <c r="F658" s="235">
        <f t="shared" si="59"/>
        <v>519.37</v>
      </c>
      <c r="G658" s="315">
        <f t="shared" si="60"/>
        <v>1.0641301452660479</v>
      </c>
      <c r="H658" s="186"/>
    </row>
    <row r="659" spans="1:8" ht="12.75" customHeight="1">
      <c r="A659" s="184">
        <v>5</v>
      </c>
      <c r="B659" s="323" t="s">
        <v>178</v>
      </c>
      <c r="C659" s="235">
        <v>311.19</v>
      </c>
      <c r="D659" s="235">
        <v>14.72</v>
      </c>
      <c r="E659" s="235">
        <v>339.63</v>
      </c>
      <c r="F659" s="235">
        <f t="shared" si="59"/>
        <v>354.35</v>
      </c>
      <c r="G659" s="315">
        <f t="shared" si="60"/>
        <v>1.1386934027443043</v>
      </c>
      <c r="H659" s="186"/>
    </row>
    <row r="660" spans="1:8" ht="12.75" customHeight="1">
      <c r="A660" s="184">
        <v>6</v>
      </c>
      <c r="B660" s="323" t="s">
        <v>179</v>
      </c>
      <c r="C660" s="235">
        <v>699.27</v>
      </c>
      <c r="D660" s="235">
        <v>14.68</v>
      </c>
      <c r="E660" s="235">
        <v>520.69</v>
      </c>
      <c r="F660" s="235">
        <f t="shared" si="59"/>
        <v>535.37</v>
      </c>
      <c r="G660" s="315">
        <f t="shared" si="60"/>
        <v>0.7656127103979865</v>
      </c>
      <c r="H660" s="186"/>
    </row>
    <row r="661" spans="1:8" ht="12.75" customHeight="1">
      <c r="A661" s="184">
        <v>7</v>
      </c>
      <c r="B661" s="323" t="s">
        <v>145</v>
      </c>
      <c r="C661" s="235">
        <v>346.5</v>
      </c>
      <c r="D661" s="235">
        <v>15</v>
      </c>
      <c r="E661" s="235">
        <v>192.52999999999997</v>
      </c>
      <c r="F661" s="235">
        <f t="shared" si="59"/>
        <v>207.52999999999997</v>
      </c>
      <c r="G661" s="315">
        <f t="shared" si="60"/>
        <v>0.5989321789321789</v>
      </c>
      <c r="H661" s="186"/>
    </row>
    <row r="662" spans="1:8" ht="12.75" customHeight="1">
      <c r="A662" s="184">
        <v>8</v>
      </c>
      <c r="B662" s="323" t="s">
        <v>180</v>
      </c>
      <c r="C662" s="235">
        <v>594</v>
      </c>
      <c r="D662" s="235">
        <v>14.9</v>
      </c>
      <c r="E662" s="235">
        <v>509.24</v>
      </c>
      <c r="F662" s="235">
        <f t="shared" si="59"/>
        <v>524.14</v>
      </c>
      <c r="G662" s="315">
        <f t="shared" si="60"/>
        <v>0.8823905723905724</v>
      </c>
      <c r="H662" s="186"/>
    </row>
    <row r="663" spans="1:8" ht="12.75" customHeight="1">
      <c r="A663" s="184">
        <v>9</v>
      </c>
      <c r="B663" s="323" t="s">
        <v>147</v>
      </c>
      <c r="C663" s="235">
        <v>478.17</v>
      </c>
      <c r="D663" s="235">
        <v>14.770000000000001</v>
      </c>
      <c r="E663" s="235">
        <v>385.09000000000003</v>
      </c>
      <c r="F663" s="235">
        <f t="shared" si="59"/>
        <v>399.86</v>
      </c>
      <c r="G663" s="315">
        <f t="shared" si="60"/>
        <v>0.8362297927515319</v>
      </c>
      <c r="H663" s="186"/>
    </row>
    <row r="664" spans="1:8" ht="12.75" customHeight="1">
      <c r="A664" s="184">
        <v>10</v>
      </c>
      <c r="B664" s="323" t="s">
        <v>181</v>
      </c>
      <c r="C664" s="235">
        <v>598.62</v>
      </c>
      <c r="D664" s="235">
        <v>15.75</v>
      </c>
      <c r="E664" s="235">
        <v>658.74</v>
      </c>
      <c r="F664" s="235">
        <f t="shared" si="59"/>
        <v>674.49</v>
      </c>
      <c r="G664" s="315">
        <f t="shared" si="60"/>
        <v>1.1267415054625638</v>
      </c>
      <c r="H664" s="186"/>
    </row>
    <row r="665" spans="1:8" ht="12.75" customHeight="1">
      <c r="A665" s="184">
        <v>11</v>
      </c>
      <c r="B665" s="323" t="s">
        <v>148</v>
      </c>
      <c r="C665" s="235">
        <v>314.49</v>
      </c>
      <c r="D665" s="235">
        <v>14.68</v>
      </c>
      <c r="E665" s="235">
        <v>363.93999999999994</v>
      </c>
      <c r="F665" s="235">
        <f t="shared" si="59"/>
        <v>378.61999999999995</v>
      </c>
      <c r="G665" s="315">
        <f t="shared" si="60"/>
        <v>1.203917453655124</v>
      </c>
      <c r="H665" s="186"/>
    </row>
    <row r="666" spans="1:8" ht="12.75" customHeight="1">
      <c r="A666" s="184">
        <v>12</v>
      </c>
      <c r="B666" s="323" t="s">
        <v>182</v>
      </c>
      <c r="C666" s="235">
        <v>459.36</v>
      </c>
      <c r="D666" s="235">
        <v>14.850000000000001</v>
      </c>
      <c r="E666" s="235">
        <v>419.48</v>
      </c>
      <c r="F666" s="235">
        <f t="shared" si="59"/>
        <v>434.33000000000004</v>
      </c>
      <c r="G666" s="315">
        <f t="shared" si="60"/>
        <v>0.9455111459421804</v>
      </c>
      <c r="H666" s="186"/>
    </row>
    <row r="667" spans="1:8" ht="12.75" customHeight="1">
      <c r="A667" s="184">
        <v>13</v>
      </c>
      <c r="B667" s="323" t="s">
        <v>150</v>
      </c>
      <c r="C667" s="235">
        <v>792.3299999999999</v>
      </c>
      <c r="D667" s="235">
        <v>15.47</v>
      </c>
      <c r="E667" s="235">
        <v>543.18</v>
      </c>
      <c r="F667" s="235">
        <f t="shared" si="59"/>
        <v>558.65</v>
      </c>
      <c r="G667" s="315">
        <f t="shared" si="60"/>
        <v>0.7050723814572212</v>
      </c>
      <c r="H667" s="186"/>
    </row>
    <row r="668" spans="1:8" ht="12.75" customHeight="1">
      <c r="A668" s="184">
        <v>14</v>
      </c>
      <c r="B668" s="323" t="s">
        <v>151</v>
      </c>
      <c r="C668" s="235">
        <v>336.93</v>
      </c>
      <c r="D668" s="235">
        <v>14.849999999999998</v>
      </c>
      <c r="E668" s="235">
        <v>354.22</v>
      </c>
      <c r="F668" s="235">
        <f t="shared" si="59"/>
        <v>369.07000000000005</v>
      </c>
      <c r="G668" s="315">
        <f t="shared" si="60"/>
        <v>1.0953907339803521</v>
      </c>
      <c r="H668" s="186"/>
    </row>
    <row r="669" spans="1:8" ht="12.75" customHeight="1">
      <c r="A669" s="184">
        <v>15</v>
      </c>
      <c r="B669" s="323" t="s">
        <v>152</v>
      </c>
      <c r="C669" s="235">
        <v>298.32000000000005</v>
      </c>
      <c r="D669" s="235">
        <v>15.7</v>
      </c>
      <c r="E669" s="235">
        <v>290.05</v>
      </c>
      <c r="F669" s="235">
        <f t="shared" si="59"/>
        <v>305.75</v>
      </c>
      <c r="G669" s="315">
        <f t="shared" si="60"/>
        <v>1.0249061410565834</v>
      </c>
      <c r="H669" s="186"/>
    </row>
    <row r="670" spans="1:8" ht="12.75" customHeight="1">
      <c r="A670" s="184">
        <v>16</v>
      </c>
      <c r="B670" s="323" t="s">
        <v>153</v>
      </c>
      <c r="C670" s="235">
        <v>368.94</v>
      </c>
      <c r="D670" s="235">
        <v>14.75</v>
      </c>
      <c r="E670" s="235">
        <v>336.62</v>
      </c>
      <c r="F670" s="235">
        <f t="shared" si="59"/>
        <v>351.37</v>
      </c>
      <c r="G670" s="315">
        <f t="shared" si="60"/>
        <v>0.9523770802840571</v>
      </c>
      <c r="H670" s="186"/>
    </row>
    <row r="671" spans="1:8" ht="12.75" customHeight="1">
      <c r="A671" s="184">
        <v>17</v>
      </c>
      <c r="B671" s="323" t="s">
        <v>154</v>
      </c>
      <c r="C671" s="235">
        <v>422.4</v>
      </c>
      <c r="D671" s="235">
        <v>15.850000000000001</v>
      </c>
      <c r="E671" s="235">
        <v>419.53999999999996</v>
      </c>
      <c r="F671" s="235">
        <f t="shared" si="59"/>
        <v>435.39</v>
      </c>
      <c r="G671" s="315">
        <f t="shared" si="60"/>
        <v>1.030752840909091</v>
      </c>
      <c r="H671" s="186"/>
    </row>
    <row r="672" spans="1:8" ht="12.75" customHeight="1">
      <c r="A672" s="184">
        <v>18</v>
      </c>
      <c r="B672" s="323" t="s">
        <v>155</v>
      </c>
      <c r="C672" s="235">
        <v>345.17999999999995</v>
      </c>
      <c r="D672" s="235">
        <v>14.7</v>
      </c>
      <c r="E672" s="235">
        <v>184.85000000000002</v>
      </c>
      <c r="F672" s="235">
        <f t="shared" si="59"/>
        <v>199.55</v>
      </c>
      <c r="G672" s="315">
        <f t="shared" si="60"/>
        <v>0.5781041775305639</v>
      </c>
      <c r="H672" s="186"/>
    </row>
    <row r="673" spans="1:7" ht="12.75" customHeight="1">
      <c r="A673" s="184">
        <v>19</v>
      </c>
      <c r="B673" s="323" t="s">
        <v>183</v>
      </c>
      <c r="C673" s="235">
        <v>630.96</v>
      </c>
      <c r="D673" s="235">
        <v>14.7</v>
      </c>
      <c r="E673" s="235">
        <v>649.55</v>
      </c>
      <c r="F673" s="235">
        <f t="shared" si="59"/>
        <v>664.25</v>
      </c>
      <c r="G673" s="315">
        <f t="shared" si="60"/>
        <v>1.0527608723215418</v>
      </c>
    </row>
    <row r="674" spans="1:8" ht="12.75" customHeight="1">
      <c r="A674" s="184">
        <v>20</v>
      </c>
      <c r="B674" s="323" t="s">
        <v>157</v>
      </c>
      <c r="C674" s="235">
        <v>484.11</v>
      </c>
      <c r="D674" s="235">
        <v>14.899999999999999</v>
      </c>
      <c r="E674" s="235">
        <v>476.14</v>
      </c>
      <c r="F674" s="235">
        <f t="shared" si="59"/>
        <v>491.03999999999996</v>
      </c>
      <c r="G674" s="315">
        <f t="shared" si="60"/>
        <v>1.0143149284253579</v>
      </c>
      <c r="H674" s="10" t="s">
        <v>14</v>
      </c>
    </row>
    <row r="675" spans="1:7" ht="12.75" customHeight="1">
      <c r="A675" s="184">
        <v>21</v>
      </c>
      <c r="B675" s="323" t="s">
        <v>184</v>
      </c>
      <c r="C675" s="235">
        <v>596.64</v>
      </c>
      <c r="D675" s="235">
        <v>17.099999999999998</v>
      </c>
      <c r="E675" s="235">
        <v>598.26</v>
      </c>
      <c r="F675" s="235">
        <f t="shared" si="59"/>
        <v>615.36</v>
      </c>
      <c r="G675" s="315">
        <f t="shared" si="60"/>
        <v>1.0313757039420757</v>
      </c>
    </row>
    <row r="676" spans="1:7" ht="15" customHeight="1">
      <c r="A676" s="34"/>
      <c r="B676" s="1" t="s">
        <v>31</v>
      </c>
      <c r="C676" s="159">
        <f>SUM(C655:C675)</f>
        <v>10039.589999999997</v>
      </c>
      <c r="D676" s="159">
        <f>SUM(D655:D675)</f>
        <v>317.51</v>
      </c>
      <c r="E676" s="159">
        <f>SUM(E655:E675)</f>
        <v>9243.660000000002</v>
      </c>
      <c r="F676" s="312">
        <f t="shared" si="59"/>
        <v>9561.170000000002</v>
      </c>
      <c r="G676" s="191">
        <f t="shared" si="60"/>
        <v>0.9523466595747441</v>
      </c>
    </row>
    <row r="677" spans="1:7" ht="13.5" customHeight="1">
      <c r="A677" s="72"/>
      <c r="B677" s="73"/>
      <c r="C677" s="74"/>
      <c r="D677" s="74"/>
      <c r="E677" s="75"/>
      <c r="F677" s="76"/>
      <c r="G677" s="77"/>
    </row>
    <row r="678" spans="1:7" ht="13.5" customHeight="1">
      <c r="A678" s="101" t="s">
        <v>80</v>
      </c>
      <c r="B678" s="101"/>
      <c r="C678" s="101"/>
      <c r="D678" s="101"/>
      <c r="E678" s="102"/>
      <c r="F678" s="102"/>
      <c r="G678" s="102"/>
    </row>
    <row r="679" spans="1:7" ht="13.5" customHeight="1">
      <c r="A679" s="101" t="s">
        <v>242</v>
      </c>
      <c r="B679" s="101"/>
      <c r="C679" s="101"/>
      <c r="D679" s="101"/>
      <c r="E679" s="102"/>
      <c r="F679" s="102"/>
      <c r="G679" s="102"/>
    </row>
    <row r="680" spans="1:7" ht="60">
      <c r="A680" s="325" t="s">
        <v>41</v>
      </c>
      <c r="B680" s="325" t="s">
        <v>42</v>
      </c>
      <c r="C680" s="325" t="s">
        <v>243</v>
      </c>
      <c r="D680" s="325" t="s">
        <v>81</v>
      </c>
      <c r="E680" s="325" t="s">
        <v>82</v>
      </c>
      <c r="F680" s="325" t="s">
        <v>83</v>
      </c>
      <c r="G680" s="104"/>
    </row>
    <row r="681" spans="1:7" ht="15">
      <c r="A681" s="103">
        <v>1</v>
      </c>
      <c r="B681" s="103">
        <v>2</v>
      </c>
      <c r="C681" s="103">
        <v>3</v>
      </c>
      <c r="D681" s="103">
        <v>4</v>
      </c>
      <c r="E681" s="103">
        <v>5</v>
      </c>
      <c r="F681" s="103">
        <v>6</v>
      </c>
      <c r="G681" s="104"/>
    </row>
    <row r="682" spans="1:7" ht="12.75" customHeight="1">
      <c r="A682" s="184">
        <v>1</v>
      </c>
      <c r="B682" s="322" t="s">
        <v>140</v>
      </c>
      <c r="C682" s="235">
        <f>C655</f>
        <v>533.94</v>
      </c>
      <c r="D682" s="235">
        <f>F655</f>
        <v>480.78</v>
      </c>
      <c r="E682" s="235">
        <v>480.78000000000003</v>
      </c>
      <c r="F682" s="236">
        <f>E682/C682</f>
        <v>0.9004382514889313</v>
      </c>
      <c r="G682" s="31"/>
    </row>
    <row r="683" spans="1:7" ht="12.75" customHeight="1">
      <c r="A683" s="184">
        <v>2</v>
      </c>
      <c r="B683" s="322" t="s">
        <v>141</v>
      </c>
      <c r="C683" s="235">
        <f aca="true" t="shared" si="61" ref="C683:C702">C656</f>
        <v>689.7</v>
      </c>
      <c r="D683" s="235">
        <f aca="true" t="shared" si="62" ref="D683:D702">F656</f>
        <v>675.0999999999999</v>
      </c>
      <c r="E683" s="235">
        <v>653.0799999999999</v>
      </c>
      <c r="F683" s="236">
        <f aca="true" t="shared" si="63" ref="F683:F703">E683/C683</f>
        <v>0.9469044512106711</v>
      </c>
      <c r="G683" s="31"/>
    </row>
    <row r="684" spans="1:7" ht="12.75" customHeight="1">
      <c r="A684" s="184">
        <v>3</v>
      </c>
      <c r="B684" s="322" t="s">
        <v>142</v>
      </c>
      <c r="C684" s="235">
        <f t="shared" si="61"/>
        <v>250.47</v>
      </c>
      <c r="D684" s="235">
        <f t="shared" si="62"/>
        <v>386.8</v>
      </c>
      <c r="E684" s="235">
        <v>233.20342</v>
      </c>
      <c r="F684" s="236">
        <f t="shared" si="63"/>
        <v>0.9310632810316605</v>
      </c>
      <c r="G684" s="31"/>
    </row>
    <row r="685" spans="1:7" ht="12.75" customHeight="1">
      <c r="A685" s="184">
        <v>4</v>
      </c>
      <c r="B685" s="323" t="s">
        <v>143</v>
      </c>
      <c r="C685" s="235">
        <f t="shared" si="61"/>
        <v>488.07</v>
      </c>
      <c r="D685" s="235">
        <f t="shared" si="62"/>
        <v>519.37</v>
      </c>
      <c r="E685" s="235">
        <v>519.27</v>
      </c>
      <c r="F685" s="236">
        <f t="shared" si="63"/>
        <v>1.0639252566230253</v>
      </c>
      <c r="G685" s="31"/>
    </row>
    <row r="686" spans="1:7" ht="12.75" customHeight="1">
      <c r="A686" s="184">
        <v>5</v>
      </c>
      <c r="B686" s="323" t="s">
        <v>178</v>
      </c>
      <c r="C686" s="235">
        <f t="shared" si="61"/>
        <v>311.19</v>
      </c>
      <c r="D686" s="235">
        <f t="shared" si="62"/>
        <v>354.35</v>
      </c>
      <c r="E686" s="235">
        <v>326.4</v>
      </c>
      <c r="F686" s="236">
        <f t="shared" si="63"/>
        <v>1.0488768919309746</v>
      </c>
      <c r="G686" s="31"/>
    </row>
    <row r="687" spans="1:7" ht="12.75" customHeight="1">
      <c r="A687" s="184">
        <v>6</v>
      </c>
      <c r="B687" s="323" t="s">
        <v>179</v>
      </c>
      <c r="C687" s="235">
        <f t="shared" si="61"/>
        <v>699.27</v>
      </c>
      <c r="D687" s="235">
        <f t="shared" si="62"/>
        <v>535.37</v>
      </c>
      <c r="E687" s="235">
        <v>614.93</v>
      </c>
      <c r="F687" s="236">
        <f t="shared" si="63"/>
        <v>0.8793885051553763</v>
      </c>
      <c r="G687" s="31"/>
    </row>
    <row r="688" spans="1:7" ht="12.75" customHeight="1">
      <c r="A688" s="184">
        <v>7</v>
      </c>
      <c r="B688" s="323" t="s">
        <v>145</v>
      </c>
      <c r="C688" s="235">
        <f t="shared" si="61"/>
        <v>346.5</v>
      </c>
      <c r="D688" s="235">
        <f t="shared" si="62"/>
        <v>207.52999999999997</v>
      </c>
      <c r="E688" s="235">
        <v>260.52</v>
      </c>
      <c r="F688" s="236">
        <f t="shared" si="63"/>
        <v>0.7518614718614718</v>
      </c>
      <c r="G688" s="31"/>
    </row>
    <row r="689" spans="1:7" ht="12.75" customHeight="1">
      <c r="A689" s="184">
        <v>8</v>
      </c>
      <c r="B689" s="323" t="s">
        <v>180</v>
      </c>
      <c r="C689" s="235">
        <f t="shared" si="61"/>
        <v>594</v>
      </c>
      <c r="D689" s="235">
        <f t="shared" si="62"/>
        <v>524.14</v>
      </c>
      <c r="E689" s="235">
        <v>514.0300000000001</v>
      </c>
      <c r="F689" s="236">
        <f t="shared" si="63"/>
        <v>0.8653703703703706</v>
      </c>
      <c r="G689" s="31"/>
    </row>
    <row r="690" spans="1:7" ht="12.75" customHeight="1">
      <c r="A690" s="184">
        <v>9</v>
      </c>
      <c r="B690" s="323" t="s">
        <v>147</v>
      </c>
      <c r="C690" s="235">
        <f t="shared" si="61"/>
        <v>478.17</v>
      </c>
      <c r="D690" s="235">
        <f t="shared" si="62"/>
        <v>399.86</v>
      </c>
      <c r="E690" s="235">
        <v>344.98</v>
      </c>
      <c r="F690" s="236">
        <f t="shared" si="63"/>
        <v>0.7214588953719389</v>
      </c>
      <c r="G690" s="31"/>
    </row>
    <row r="691" spans="1:7" ht="12.75" customHeight="1">
      <c r="A691" s="184">
        <v>10</v>
      </c>
      <c r="B691" s="323" t="s">
        <v>181</v>
      </c>
      <c r="C691" s="235">
        <f t="shared" si="61"/>
        <v>598.62</v>
      </c>
      <c r="D691" s="235">
        <f t="shared" si="62"/>
        <v>674.49</v>
      </c>
      <c r="E691" s="235">
        <v>602.4399999999999</v>
      </c>
      <c r="F691" s="236">
        <f t="shared" si="63"/>
        <v>1.0063813437573084</v>
      </c>
      <c r="G691" s="31"/>
    </row>
    <row r="692" spans="1:7" ht="12.75" customHeight="1">
      <c r="A692" s="184">
        <v>11</v>
      </c>
      <c r="B692" s="323" t="s">
        <v>148</v>
      </c>
      <c r="C692" s="235">
        <f t="shared" si="61"/>
        <v>314.49</v>
      </c>
      <c r="D692" s="235">
        <f t="shared" si="62"/>
        <v>378.61999999999995</v>
      </c>
      <c r="E692" s="235">
        <v>246.57</v>
      </c>
      <c r="F692" s="236">
        <f t="shared" si="63"/>
        <v>0.7840312887532195</v>
      </c>
      <c r="G692" s="31"/>
    </row>
    <row r="693" spans="1:7" ht="12.75" customHeight="1">
      <c r="A693" s="184">
        <v>12</v>
      </c>
      <c r="B693" s="323" t="s">
        <v>182</v>
      </c>
      <c r="C693" s="235">
        <f t="shared" si="61"/>
        <v>459.36</v>
      </c>
      <c r="D693" s="235">
        <f t="shared" si="62"/>
        <v>434.33000000000004</v>
      </c>
      <c r="E693" s="235">
        <v>434.33</v>
      </c>
      <c r="F693" s="236">
        <f t="shared" si="63"/>
        <v>0.9455111459421803</v>
      </c>
      <c r="G693" s="31"/>
    </row>
    <row r="694" spans="1:7" ht="12.75" customHeight="1">
      <c r="A694" s="184">
        <v>13</v>
      </c>
      <c r="B694" s="323" t="s">
        <v>150</v>
      </c>
      <c r="C694" s="235">
        <f t="shared" si="61"/>
        <v>792.3299999999999</v>
      </c>
      <c r="D694" s="235">
        <f t="shared" si="62"/>
        <v>558.65</v>
      </c>
      <c r="E694" s="235">
        <v>631.98</v>
      </c>
      <c r="F694" s="236">
        <f t="shared" si="63"/>
        <v>0.7976222028700164</v>
      </c>
      <c r="G694" s="31"/>
    </row>
    <row r="695" spans="1:7" ht="12.75" customHeight="1">
      <c r="A695" s="184">
        <v>14</v>
      </c>
      <c r="B695" s="323" t="s">
        <v>151</v>
      </c>
      <c r="C695" s="235">
        <f t="shared" si="61"/>
        <v>336.93</v>
      </c>
      <c r="D695" s="235">
        <f t="shared" si="62"/>
        <v>369.07000000000005</v>
      </c>
      <c r="E695" s="235">
        <v>340.76</v>
      </c>
      <c r="F695" s="236">
        <f t="shared" si="63"/>
        <v>1.0113673463330661</v>
      </c>
      <c r="G695" s="31"/>
    </row>
    <row r="696" spans="1:8" ht="12.75" customHeight="1">
      <c r="A696" s="184">
        <v>15</v>
      </c>
      <c r="B696" s="323" t="s">
        <v>152</v>
      </c>
      <c r="C696" s="235">
        <f t="shared" si="61"/>
        <v>298.32000000000005</v>
      </c>
      <c r="D696" s="235">
        <f t="shared" si="62"/>
        <v>305.75</v>
      </c>
      <c r="E696" s="235">
        <v>305.29184</v>
      </c>
      <c r="F696" s="236">
        <f t="shared" si="63"/>
        <v>1.02337034057388</v>
      </c>
      <c r="G696" s="31"/>
      <c r="H696" s="10" t="s">
        <v>14</v>
      </c>
    </row>
    <row r="697" spans="1:7" ht="12.75" customHeight="1">
      <c r="A697" s="184">
        <v>16</v>
      </c>
      <c r="B697" s="323" t="s">
        <v>153</v>
      </c>
      <c r="C697" s="235">
        <f t="shared" si="61"/>
        <v>368.94</v>
      </c>
      <c r="D697" s="235">
        <f t="shared" si="62"/>
        <v>351.37</v>
      </c>
      <c r="E697" s="235">
        <v>351.27</v>
      </c>
      <c r="F697" s="236">
        <f t="shared" si="63"/>
        <v>0.9521060335013823</v>
      </c>
      <c r="G697" s="31"/>
    </row>
    <row r="698" spans="1:7" ht="12.75" customHeight="1">
      <c r="A698" s="184">
        <v>17</v>
      </c>
      <c r="B698" s="323" t="s">
        <v>154</v>
      </c>
      <c r="C698" s="235">
        <f t="shared" si="61"/>
        <v>422.4</v>
      </c>
      <c r="D698" s="235">
        <f t="shared" si="62"/>
        <v>435.39</v>
      </c>
      <c r="E698" s="235">
        <v>435.39</v>
      </c>
      <c r="F698" s="236">
        <f t="shared" si="63"/>
        <v>1.030752840909091</v>
      </c>
      <c r="G698" s="31"/>
    </row>
    <row r="699" spans="1:7" ht="12.75" customHeight="1">
      <c r="A699" s="184">
        <v>18</v>
      </c>
      <c r="B699" s="323" t="s">
        <v>155</v>
      </c>
      <c r="C699" s="235">
        <f t="shared" si="61"/>
        <v>345.17999999999995</v>
      </c>
      <c r="D699" s="235">
        <f t="shared" si="62"/>
        <v>199.55</v>
      </c>
      <c r="E699" s="235">
        <v>198.96999999999997</v>
      </c>
      <c r="F699" s="236">
        <f t="shared" si="63"/>
        <v>0.5764238947795353</v>
      </c>
      <c r="G699" s="31"/>
    </row>
    <row r="700" spans="1:7" ht="12.75" customHeight="1">
      <c r="A700" s="184">
        <v>19</v>
      </c>
      <c r="B700" s="323" t="s">
        <v>183</v>
      </c>
      <c r="C700" s="235">
        <f t="shared" si="61"/>
        <v>630.96</v>
      </c>
      <c r="D700" s="235">
        <f t="shared" si="62"/>
        <v>664.25</v>
      </c>
      <c r="E700" s="235">
        <v>643.39</v>
      </c>
      <c r="F700" s="236">
        <f t="shared" si="63"/>
        <v>1.0197001394700138</v>
      </c>
      <c r="G700" s="31"/>
    </row>
    <row r="701" spans="1:7" ht="12.75" customHeight="1">
      <c r="A701" s="184">
        <v>20</v>
      </c>
      <c r="B701" s="323" t="s">
        <v>157</v>
      </c>
      <c r="C701" s="235">
        <f t="shared" si="61"/>
        <v>484.11</v>
      </c>
      <c r="D701" s="235">
        <f t="shared" si="62"/>
        <v>491.03999999999996</v>
      </c>
      <c r="E701" s="235">
        <v>481.58</v>
      </c>
      <c r="F701" s="236">
        <f t="shared" si="63"/>
        <v>0.9947739150193138</v>
      </c>
      <c r="G701" s="31"/>
    </row>
    <row r="702" spans="1:7" ht="12.75" customHeight="1">
      <c r="A702" s="184">
        <v>21</v>
      </c>
      <c r="B702" s="323" t="s">
        <v>184</v>
      </c>
      <c r="C702" s="235">
        <f t="shared" si="61"/>
        <v>596.64</v>
      </c>
      <c r="D702" s="235">
        <f t="shared" si="62"/>
        <v>615.36</v>
      </c>
      <c r="E702" s="235">
        <v>598.72</v>
      </c>
      <c r="F702" s="236">
        <f t="shared" si="63"/>
        <v>1.0034861893268974</v>
      </c>
      <c r="G702" s="31"/>
    </row>
    <row r="703" spans="1:8" ht="14.25" customHeight="1">
      <c r="A703" s="34"/>
      <c r="B703" s="1" t="s">
        <v>31</v>
      </c>
      <c r="C703" s="159">
        <f>SUM(C682:C702)</f>
        <v>10039.589999999997</v>
      </c>
      <c r="D703" s="159">
        <f>SUM(D682:D702)</f>
        <v>9561.169999999998</v>
      </c>
      <c r="E703" s="159">
        <f>SUM(E682:E702)</f>
        <v>9217.885260000001</v>
      </c>
      <c r="F703" s="237">
        <f t="shared" si="63"/>
        <v>0.9181535560715133</v>
      </c>
      <c r="G703" s="31"/>
      <c r="H703" s="10" t="s">
        <v>14</v>
      </c>
    </row>
    <row r="704" spans="1:7" ht="13.5" customHeight="1">
      <c r="A704" s="105"/>
      <c r="B704" s="3"/>
      <c r="C704" s="4"/>
      <c r="D704" s="106"/>
      <c r="E704" s="107"/>
      <c r="F704" s="106"/>
      <c r="G704" s="133"/>
    </row>
    <row r="705" spans="1:7" ht="13.5" customHeight="1">
      <c r="A705" s="101" t="s">
        <v>84</v>
      </c>
      <c r="B705" s="101"/>
      <c r="C705" s="101"/>
      <c r="D705" s="101"/>
      <c r="E705" s="102"/>
      <c r="F705" s="102"/>
      <c r="G705" s="102"/>
    </row>
    <row r="706" spans="1:7" ht="13.5" customHeight="1">
      <c r="A706" s="101" t="s">
        <v>238</v>
      </c>
      <c r="B706" s="101"/>
      <c r="C706" s="101"/>
      <c r="D706" s="101"/>
      <c r="E706" s="102"/>
      <c r="F706" s="102"/>
      <c r="G706" s="102"/>
    </row>
    <row r="707" spans="1:7" ht="56.25" customHeight="1">
      <c r="A707" s="318" t="s">
        <v>41</v>
      </c>
      <c r="B707" s="318" t="s">
        <v>42</v>
      </c>
      <c r="C707" s="318" t="s">
        <v>244</v>
      </c>
      <c r="D707" s="318" t="s">
        <v>81</v>
      </c>
      <c r="E707" s="318" t="s">
        <v>245</v>
      </c>
      <c r="F707" s="319" t="s">
        <v>246</v>
      </c>
      <c r="G707" s="108"/>
    </row>
    <row r="708" spans="1:7" ht="14.25" customHeight="1">
      <c r="A708" s="103">
        <v>1</v>
      </c>
      <c r="B708" s="103">
        <v>2</v>
      </c>
      <c r="C708" s="103">
        <v>3</v>
      </c>
      <c r="D708" s="103">
        <v>4</v>
      </c>
      <c r="E708" s="103">
        <v>5</v>
      </c>
      <c r="F708" s="103">
        <v>6</v>
      </c>
      <c r="G708" s="108"/>
    </row>
    <row r="709" spans="1:7" ht="12.75" customHeight="1">
      <c r="A709" s="184">
        <v>1</v>
      </c>
      <c r="B709" s="322" t="s">
        <v>140</v>
      </c>
      <c r="C709" s="238">
        <f aca="true" t="shared" si="64" ref="C709:D729">C682</f>
        <v>533.94</v>
      </c>
      <c r="D709" s="238">
        <f t="shared" si="64"/>
        <v>480.78</v>
      </c>
      <c r="E709" s="238">
        <f>D709-E682</f>
        <v>0</v>
      </c>
      <c r="F709" s="239">
        <f>E709/C709</f>
        <v>0</v>
      </c>
      <c r="G709" s="31"/>
    </row>
    <row r="710" spans="1:7" ht="12.75" customHeight="1">
      <c r="A710" s="184">
        <v>2</v>
      </c>
      <c r="B710" s="322" t="s">
        <v>141</v>
      </c>
      <c r="C710" s="238">
        <f t="shared" si="64"/>
        <v>689.7</v>
      </c>
      <c r="D710" s="238">
        <f t="shared" si="64"/>
        <v>675.0999999999999</v>
      </c>
      <c r="E710" s="238">
        <f aca="true" t="shared" si="65" ref="E710:E729">D710-E683</f>
        <v>22.019999999999982</v>
      </c>
      <c r="F710" s="239">
        <f aca="true" t="shared" si="66" ref="F710:F729">E710/C710</f>
        <v>0.03192692474989123</v>
      </c>
      <c r="G710" s="31"/>
    </row>
    <row r="711" spans="1:7" ht="12.75" customHeight="1">
      <c r="A711" s="184">
        <v>3</v>
      </c>
      <c r="B711" s="322" t="s">
        <v>142</v>
      </c>
      <c r="C711" s="238">
        <f t="shared" si="64"/>
        <v>250.47</v>
      </c>
      <c r="D711" s="238">
        <f t="shared" si="64"/>
        <v>386.8</v>
      </c>
      <c r="E711" s="238">
        <f t="shared" si="65"/>
        <v>153.59658000000002</v>
      </c>
      <c r="F711" s="239">
        <f t="shared" si="66"/>
        <v>0.6132334411306744</v>
      </c>
      <c r="G711" s="31"/>
    </row>
    <row r="712" spans="1:7" ht="12.75" customHeight="1">
      <c r="A712" s="184">
        <v>4</v>
      </c>
      <c r="B712" s="323" t="s">
        <v>143</v>
      </c>
      <c r="C712" s="238">
        <f t="shared" si="64"/>
        <v>488.07</v>
      </c>
      <c r="D712" s="238">
        <f t="shared" si="64"/>
        <v>519.37</v>
      </c>
      <c r="E712" s="238">
        <f t="shared" si="65"/>
        <v>0.10000000000002274</v>
      </c>
      <c r="F712" s="239">
        <f t="shared" si="66"/>
        <v>0.00020488864302256385</v>
      </c>
      <c r="G712" s="31"/>
    </row>
    <row r="713" spans="1:7" ht="12.75" customHeight="1">
      <c r="A713" s="184">
        <v>5</v>
      </c>
      <c r="B713" s="323" t="s">
        <v>178</v>
      </c>
      <c r="C713" s="238">
        <f t="shared" si="64"/>
        <v>311.19</v>
      </c>
      <c r="D713" s="238">
        <f t="shared" si="64"/>
        <v>354.35</v>
      </c>
      <c r="E713" s="238">
        <f t="shared" si="65"/>
        <v>27.950000000000045</v>
      </c>
      <c r="F713" s="239">
        <f t="shared" si="66"/>
        <v>0.08981651081332963</v>
      </c>
      <c r="G713" s="31"/>
    </row>
    <row r="714" spans="1:7" ht="12.75" customHeight="1">
      <c r="A714" s="184">
        <v>6</v>
      </c>
      <c r="B714" s="323" t="s">
        <v>179</v>
      </c>
      <c r="C714" s="238">
        <f t="shared" si="64"/>
        <v>699.27</v>
      </c>
      <c r="D714" s="238">
        <f t="shared" si="64"/>
        <v>535.37</v>
      </c>
      <c r="E714" s="238">
        <f t="shared" si="65"/>
        <v>-79.55999999999995</v>
      </c>
      <c r="F714" s="239">
        <f t="shared" si="66"/>
        <v>-0.11377579475738978</v>
      </c>
      <c r="G714" s="31"/>
    </row>
    <row r="715" spans="1:7" ht="12.75" customHeight="1">
      <c r="A715" s="184">
        <v>7</v>
      </c>
      <c r="B715" s="323" t="s">
        <v>145</v>
      </c>
      <c r="C715" s="238">
        <f t="shared" si="64"/>
        <v>346.5</v>
      </c>
      <c r="D715" s="238">
        <f t="shared" si="64"/>
        <v>207.52999999999997</v>
      </c>
      <c r="E715" s="238">
        <f t="shared" si="65"/>
        <v>-52.99000000000001</v>
      </c>
      <c r="F715" s="239">
        <f t="shared" si="66"/>
        <v>-0.15292929292929294</v>
      </c>
      <c r="G715" s="31"/>
    </row>
    <row r="716" spans="1:7" ht="12.75" customHeight="1">
      <c r="A716" s="184">
        <v>8</v>
      </c>
      <c r="B716" s="323" t="s">
        <v>180</v>
      </c>
      <c r="C716" s="238">
        <f t="shared" si="64"/>
        <v>594</v>
      </c>
      <c r="D716" s="238">
        <f t="shared" si="64"/>
        <v>524.14</v>
      </c>
      <c r="E716" s="238">
        <f t="shared" si="65"/>
        <v>10.1099999999999</v>
      </c>
      <c r="F716" s="239">
        <f t="shared" si="66"/>
        <v>0.017020202020201852</v>
      </c>
      <c r="G716" s="31"/>
    </row>
    <row r="717" spans="1:7" ht="12.75" customHeight="1">
      <c r="A717" s="184">
        <v>9</v>
      </c>
      <c r="B717" s="323" t="s">
        <v>147</v>
      </c>
      <c r="C717" s="238">
        <f t="shared" si="64"/>
        <v>478.17</v>
      </c>
      <c r="D717" s="238">
        <f t="shared" si="64"/>
        <v>399.86</v>
      </c>
      <c r="E717" s="238">
        <f t="shared" si="65"/>
        <v>54.879999999999995</v>
      </c>
      <c r="F717" s="239">
        <f t="shared" si="66"/>
        <v>0.11477089737959302</v>
      </c>
      <c r="G717" s="31"/>
    </row>
    <row r="718" spans="1:7" ht="12.75" customHeight="1">
      <c r="A718" s="184">
        <v>10</v>
      </c>
      <c r="B718" s="323" t="s">
        <v>181</v>
      </c>
      <c r="C718" s="238">
        <f t="shared" si="64"/>
        <v>598.62</v>
      </c>
      <c r="D718" s="238">
        <f t="shared" si="64"/>
        <v>674.49</v>
      </c>
      <c r="E718" s="238">
        <f t="shared" si="65"/>
        <v>72.05000000000007</v>
      </c>
      <c r="F718" s="239">
        <f t="shared" si="66"/>
        <v>0.12036016170525553</v>
      </c>
      <c r="G718" s="31"/>
    </row>
    <row r="719" spans="1:7" ht="12.75" customHeight="1">
      <c r="A719" s="184">
        <v>11</v>
      </c>
      <c r="B719" s="323" t="s">
        <v>148</v>
      </c>
      <c r="C719" s="238">
        <f t="shared" si="64"/>
        <v>314.49</v>
      </c>
      <c r="D719" s="238">
        <f t="shared" si="64"/>
        <v>378.61999999999995</v>
      </c>
      <c r="E719" s="238">
        <f t="shared" si="65"/>
        <v>132.04999999999995</v>
      </c>
      <c r="F719" s="239">
        <f t="shared" si="66"/>
        <v>0.4198861649019045</v>
      </c>
      <c r="G719" s="31"/>
    </row>
    <row r="720" spans="1:7" ht="12.75" customHeight="1">
      <c r="A720" s="184">
        <v>12</v>
      </c>
      <c r="B720" s="323" t="s">
        <v>182</v>
      </c>
      <c r="C720" s="238">
        <f t="shared" si="64"/>
        <v>459.36</v>
      </c>
      <c r="D720" s="238">
        <f t="shared" si="64"/>
        <v>434.33000000000004</v>
      </c>
      <c r="E720" s="238">
        <f t="shared" si="65"/>
        <v>0</v>
      </c>
      <c r="F720" s="239">
        <f t="shared" si="66"/>
        <v>0</v>
      </c>
      <c r="G720" s="31"/>
    </row>
    <row r="721" spans="1:7" ht="12.75" customHeight="1">
      <c r="A721" s="184">
        <v>13</v>
      </c>
      <c r="B721" s="323" t="s">
        <v>150</v>
      </c>
      <c r="C721" s="238">
        <f t="shared" si="64"/>
        <v>792.3299999999999</v>
      </c>
      <c r="D721" s="238">
        <f t="shared" si="64"/>
        <v>558.65</v>
      </c>
      <c r="E721" s="238">
        <f t="shared" si="65"/>
        <v>-73.33000000000004</v>
      </c>
      <c r="F721" s="239">
        <f t="shared" si="66"/>
        <v>-0.09254982141279523</v>
      </c>
      <c r="G721" s="31"/>
    </row>
    <row r="722" spans="1:7" ht="12.75" customHeight="1">
      <c r="A722" s="184">
        <v>14</v>
      </c>
      <c r="B722" s="323" t="s">
        <v>151</v>
      </c>
      <c r="C722" s="238">
        <f t="shared" si="64"/>
        <v>336.93</v>
      </c>
      <c r="D722" s="238">
        <f t="shared" si="64"/>
        <v>369.07000000000005</v>
      </c>
      <c r="E722" s="238">
        <f t="shared" si="65"/>
        <v>28.31000000000006</v>
      </c>
      <c r="F722" s="239">
        <f t="shared" si="66"/>
        <v>0.08402338764728597</v>
      </c>
      <c r="G722" s="31"/>
    </row>
    <row r="723" spans="1:7" ht="12.75" customHeight="1">
      <c r="A723" s="184">
        <v>15</v>
      </c>
      <c r="B723" s="323" t="s">
        <v>152</v>
      </c>
      <c r="C723" s="238">
        <f t="shared" si="64"/>
        <v>298.32000000000005</v>
      </c>
      <c r="D723" s="238">
        <f t="shared" si="64"/>
        <v>305.75</v>
      </c>
      <c r="E723" s="238">
        <f t="shared" si="65"/>
        <v>0.4581600000000208</v>
      </c>
      <c r="F723" s="239">
        <f t="shared" si="66"/>
        <v>0.001535800482703207</v>
      </c>
      <c r="G723" s="31"/>
    </row>
    <row r="724" spans="1:8" ht="12.75" customHeight="1">
      <c r="A724" s="184">
        <v>16</v>
      </c>
      <c r="B724" s="323" t="s">
        <v>153</v>
      </c>
      <c r="C724" s="238">
        <f t="shared" si="64"/>
        <v>368.94</v>
      </c>
      <c r="D724" s="238">
        <f t="shared" si="64"/>
        <v>351.37</v>
      </c>
      <c r="E724" s="238">
        <f t="shared" si="65"/>
        <v>0.10000000000002274</v>
      </c>
      <c r="F724" s="239">
        <f t="shared" si="66"/>
        <v>0.0002710467826747513</v>
      </c>
      <c r="G724" s="31"/>
      <c r="H724" s="10" t="s">
        <v>14</v>
      </c>
    </row>
    <row r="725" spans="1:7" ht="12.75" customHeight="1">
      <c r="A725" s="184">
        <v>17</v>
      </c>
      <c r="B725" s="323" t="s">
        <v>154</v>
      </c>
      <c r="C725" s="238">
        <f t="shared" si="64"/>
        <v>422.4</v>
      </c>
      <c r="D725" s="238">
        <f t="shared" si="64"/>
        <v>435.39</v>
      </c>
      <c r="E725" s="238">
        <f t="shared" si="65"/>
        <v>0</v>
      </c>
      <c r="F725" s="239">
        <f t="shared" si="66"/>
        <v>0</v>
      </c>
      <c r="G725" s="31"/>
    </row>
    <row r="726" spans="1:7" ht="12.75" customHeight="1">
      <c r="A726" s="184">
        <v>18</v>
      </c>
      <c r="B726" s="323" t="s">
        <v>155</v>
      </c>
      <c r="C726" s="238">
        <f t="shared" si="64"/>
        <v>345.17999999999995</v>
      </c>
      <c r="D726" s="238">
        <f t="shared" si="64"/>
        <v>199.55</v>
      </c>
      <c r="E726" s="238">
        <f t="shared" si="65"/>
        <v>0.5800000000000409</v>
      </c>
      <c r="F726" s="239">
        <f t="shared" si="66"/>
        <v>0.0016802827510285676</v>
      </c>
      <c r="G726" s="31"/>
    </row>
    <row r="727" spans="1:7" ht="12.75" customHeight="1">
      <c r="A727" s="184">
        <v>19</v>
      </c>
      <c r="B727" s="323" t="s">
        <v>183</v>
      </c>
      <c r="C727" s="238">
        <f t="shared" si="64"/>
        <v>630.96</v>
      </c>
      <c r="D727" s="238">
        <f t="shared" si="64"/>
        <v>664.25</v>
      </c>
      <c r="E727" s="238">
        <f t="shared" si="65"/>
        <v>20.860000000000014</v>
      </c>
      <c r="F727" s="239">
        <f t="shared" si="66"/>
        <v>0.03306073285152785</v>
      </c>
      <c r="G727" s="31"/>
    </row>
    <row r="728" spans="1:7" ht="12.75" customHeight="1">
      <c r="A728" s="184">
        <v>20</v>
      </c>
      <c r="B728" s="323" t="s">
        <v>157</v>
      </c>
      <c r="C728" s="238">
        <f t="shared" si="64"/>
        <v>484.11</v>
      </c>
      <c r="D728" s="238">
        <f t="shared" si="64"/>
        <v>491.03999999999996</v>
      </c>
      <c r="E728" s="238">
        <f t="shared" si="65"/>
        <v>9.45999999999998</v>
      </c>
      <c r="F728" s="239">
        <f t="shared" si="66"/>
        <v>0.019541013406044038</v>
      </c>
      <c r="G728" s="31"/>
    </row>
    <row r="729" spans="1:7" ht="12.75" customHeight="1">
      <c r="A729" s="184">
        <v>21</v>
      </c>
      <c r="B729" s="323" t="s">
        <v>184</v>
      </c>
      <c r="C729" s="238">
        <f t="shared" si="64"/>
        <v>596.64</v>
      </c>
      <c r="D729" s="238">
        <f t="shared" si="64"/>
        <v>615.36</v>
      </c>
      <c r="E729" s="238">
        <f t="shared" si="65"/>
        <v>16.639999999999986</v>
      </c>
      <c r="F729" s="239">
        <f t="shared" si="66"/>
        <v>0.02788951461517831</v>
      </c>
      <c r="G729" s="31"/>
    </row>
    <row r="730" spans="1:7" ht="12.75" customHeight="1">
      <c r="A730" s="34"/>
      <c r="B730" s="1" t="s">
        <v>31</v>
      </c>
      <c r="C730" s="159">
        <f>SUM(C709:C729)</f>
        <v>10039.589999999997</v>
      </c>
      <c r="D730" s="159">
        <f>SUM(D709:D729)</f>
        <v>9561.169999999998</v>
      </c>
      <c r="E730" s="159">
        <f>SUM(E709:E729)</f>
        <v>343.2847400000001</v>
      </c>
      <c r="F730" s="237">
        <f>E730/C730</f>
        <v>0.03419310350323073</v>
      </c>
      <c r="G730" s="31"/>
    </row>
    <row r="731" ht="24" customHeight="1">
      <c r="A731" s="9" t="s">
        <v>85</v>
      </c>
    </row>
    <row r="732" ht="20.25" customHeight="1"/>
    <row r="733" ht="14.25">
      <c r="A733" s="9" t="s">
        <v>86</v>
      </c>
    </row>
    <row r="734" spans="1:7" ht="30" customHeight="1">
      <c r="A734" s="184" t="s">
        <v>24</v>
      </c>
      <c r="B734" s="184"/>
      <c r="C734" s="185" t="s">
        <v>38</v>
      </c>
      <c r="D734" s="185" t="s">
        <v>39</v>
      </c>
      <c r="E734" s="185" t="s">
        <v>6</v>
      </c>
      <c r="F734" s="185" t="s">
        <v>32</v>
      </c>
      <c r="G734" s="186"/>
    </row>
    <row r="735" spans="1:7" ht="13.5" customHeight="1">
      <c r="A735" s="184">
        <v>1</v>
      </c>
      <c r="B735" s="184">
        <v>2</v>
      </c>
      <c r="C735" s="184">
        <v>3</v>
      </c>
      <c r="D735" s="184">
        <v>4</v>
      </c>
      <c r="E735" s="184" t="s">
        <v>40</v>
      </c>
      <c r="F735" s="184">
        <v>6</v>
      </c>
      <c r="G735" s="186"/>
    </row>
    <row r="736" spans="1:7" ht="27" customHeight="1">
      <c r="A736" s="187">
        <v>1</v>
      </c>
      <c r="B736" s="188" t="s">
        <v>207</v>
      </c>
      <c r="C736" s="192">
        <v>263.63</v>
      </c>
      <c r="D736" s="192">
        <v>263.63</v>
      </c>
      <c r="E736" s="189">
        <f>C736-D736</f>
        <v>0</v>
      </c>
      <c r="F736" s="193">
        <f>E736/C736</f>
        <v>0</v>
      </c>
      <c r="G736" s="194"/>
    </row>
    <row r="737" spans="1:7" ht="28.5">
      <c r="A737" s="187">
        <v>2</v>
      </c>
      <c r="B737" s="188" t="s">
        <v>241</v>
      </c>
      <c r="C737" s="192">
        <v>115.5</v>
      </c>
      <c r="D737" s="192">
        <v>115.5</v>
      </c>
      <c r="E737" s="189">
        <f>C737-D737</f>
        <v>0</v>
      </c>
      <c r="F737" s="193">
        <f>E737/C737</f>
        <v>0</v>
      </c>
      <c r="G737" s="186"/>
    </row>
    <row r="738" spans="1:7" ht="28.5">
      <c r="A738" s="187">
        <v>3</v>
      </c>
      <c r="B738" s="188" t="s">
        <v>247</v>
      </c>
      <c r="C738" s="192">
        <v>148.13</v>
      </c>
      <c r="D738" s="192">
        <v>148.13</v>
      </c>
      <c r="E738" s="189">
        <f>C738-D738</f>
        <v>0</v>
      </c>
      <c r="F738" s="193">
        <f>E738/C738</f>
        <v>0</v>
      </c>
      <c r="G738" s="186"/>
    </row>
    <row r="739" spans="1:7" ht="15.75" customHeight="1">
      <c r="A739" s="187">
        <v>4</v>
      </c>
      <c r="B739" s="195" t="s">
        <v>87</v>
      </c>
      <c r="C739" s="196">
        <f>C737+C738</f>
        <v>263.63</v>
      </c>
      <c r="D739" s="196">
        <f>D737+D738</f>
        <v>263.63</v>
      </c>
      <c r="E739" s="189">
        <f>C739-D739</f>
        <v>0</v>
      </c>
      <c r="F739" s="193">
        <f>E739/C739</f>
        <v>0</v>
      </c>
      <c r="G739" s="186" t="s">
        <v>14</v>
      </c>
    </row>
    <row r="740" spans="1:6" ht="15.75" customHeight="1">
      <c r="A740" s="32"/>
      <c r="B740" s="120"/>
      <c r="C740" s="181"/>
      <c r="D740" s="181"/>
      <c r="E740" s="65"/>
      <c r="F740" s="65"/>
    </row>
    <row r="741" s="109" customFormat="1" ht="14.25">
      <c r="A741" s="9" t="s">
        <v>248</v>
      </c>
    </row>
    <row r="742" spans="4:7" ht="14.25">
      <c r="D742" s="67" t="s">
        <v>123</v>
      </c>
      <c r="E742" s="357"/>
      <c r="F742" s="357"/>
      <c r="G742" s="134"/>
    </row>
    <row r="743" spans="1:7" ht="28.5">
      <c r="A743" s="88" t="s">
        <v>24</v>
      </c>
      <c r="B743" s="88" t="s">
        <v>88</v>
      </c>
      <c r="C743" s="88" t="s">
        <v>249</v>
      </c>
      <c r="D743" s="88" t="s">
        <v>46</v>
      </c>
      <c r="E743" s="88" t="s">
        <v>89</v>
      </c>
      <c r="F743" s="88" t="s">
        <v>90</v>
      </c>
      <c r="G743" s="64"/>
    </row>
    <row r="744" spans="1:7" ht="14.25">
      <c r="A744" s="111">
        <v>1</v>
      </c>
      <c r="B744" s="111">
        <v>2</v>
      </c>
      <c r="C744" s="111">
        <v>3</v>
      </c>
      <c r="D744" s="111">
        <v>4</v>
      </c>
      <c r="E744" s="111">
        <v>5</v>
      </c>
      <c r="F744" s="111">
        <v>6</v>
      </c>
      <c r="G744" s="135"/>
    </row>
    <row r="745" spans="1:7" ht="28.5">
      <c r="A745" s="112">
        <v>1</v>
      </c>
      <c r="B745" s="113" t="s">
        <v>91</v>
      </c>
      <c r="C745" s="114">
        <v>0</v>
      </c>
      <c r="D745" s="385">
        <v>263.63</v>
      </c>
      <c r="E745" s="116">
        <v>0</v>
      </c>
      <c r="F745" s="115" t="e">
        <f>E745/C745</f>
        <v>#DIV/0!</v>
      </c>
      <c r="G745" s="136"/>
    </row>
    <row r="746" spans="1:7" ht="89.25" customHeight="1">
      <c r="A746" s="112">
        <v>2</v>
      </c>
      <c r="B746" s="113" t="s">
        <v>92</v>
      </c>
      <c r="C746" s="114">
        <v>263.63</v>
      </c>
      <c r="D746" s="386"/>
      <c r="E746" s="116">
        <v>103.25</v>
      </c>
      <c r="F746" s="115">
        <f>E746/C746</f>
        <v>0.3916473845920419</v>
      </c>
      <c r="G746" s="137"/>
    </row>
    <row r="747" spans="1:7" ht="15">
      <c r="A747" s="358" t="s">
        <v>12</v>
      </c>
      <c r="B747" s="358"/>
      <c r="C747" s="117">
        <f>SUM(C745:C746)</f>
        <v>263.63</v>
      </c>
      <c r="D747" s="117">
        <f>SUM(D745:D746)</f>
        <v>263.63</v>
      </c>
      <c r="E747" s="117">
        <f>SUM(E745:E746)</f>
        <v>103.25</v>
      </c>
      <c r="F747" s="115">
        <f>E747/C747</f>
        <v>0.3916473845920419</v>
      </c>
      <c r="G747" s="138"/>
    </row>
    <row r="748" spans="1:7" s="131" customFormat="1" ht="22.5" customHeight="1">
      <c r="A748" s="359"/>
      <c r="B748" s="359"/>
      <c r="C748" s="359"/>
      <c r="D748" s="359"/>
      <c r="E748" s="359"/>
      <c r="F748" s="359"/>
      <c r="G748" s="359"/>
    </row>
    <row r="749" spans="1:7" ht="14.25">
      <c r="A749" s="120" t="s">
        <v>93</v>
      </c>
      <c r="B749" s="26"/>
      <c r="C749" s="26"/>
      <c r="D749" s="118"/>
      <c r="E749" s="26"/>
      <c r="F749" s="26"/>
      <c r="G749" s="119"/>
    </row>
    <row r="750" spans="1:7" ht="14.25">
      <c r="A750" s="120"/>
      <c r="B750" s="26"/>
      <c r="C750" s="26"/>
      <c r="D750" s="118"/>
      <c r="E750" s="26"/>
      <c r="F750" s="26"/>
      <c r="G750" s="119"/>
    </row>
    <row r="751" ht="14.25">
      <c r="A751" s="9" t="s">
        <v>94</v>
      </c>
    </row>
    <row r="752" spans="1:6" ht="30" customHeight="1">
      <c r="A752" s="18" t="s">
        <v>24</v>
      </c>
      <c r="B752" s="88" t="s">
        <v>88</v>
      </c>
      <c r="C752" s="52" t="s">
        <v>38</v>
      </c>
      <c r="D752" s="52" t="s">
        <v>39</v>
      </c>
      <c r="E752" s="52" t="s">
        <v>6</v>
      </c>
      <c r="F752" s="52" t="s">
        <v>32</v>
      </c>
    </row>
    <row r="753" spans="1:7" ht="13.5" customHeight="1">
      <c r="A753" s="184">
        <v>1</v>
      </c>
      <c r="B753" s="184">
        <v>2</v>
      </c>
      <c r="C753" s="184">
        <v>3</v>
      </c>
      <c r="D753" s="184">
        <v>4</v>
      </c>
      <c r="E753" s="184" t="s">
        <v>40</v>
      </c>
      <c r="F753" s="184">
        <v>6</v>
      </c>
      <c r="G753" s="186"/>
    </row>
    <row r="754" spans="1:7" ht="27" customHeight="1">
      <c r="A754" s="187">
        <v>1</v>
      </c>
      <c r="B754" s="188" t="str">
        <f>B736</f>
        <v>Allocation for 2018-19</v>
      </c>
      <c r="C754" s="189">
        <v>325.72</v>
      </c>
      <c r="D754" s="189">
        <v>325.72</v>
      </c>
      <c r="E754" s="189">
        <v>0</v>
      </c>
      <c r="F754" s="193">
        <f>E754/C754</f>
        <v>0</v>
      </c>
      <c r="G754" s="186"/>
    </row>
    <row r="755" spans="1:7" ht="28.5">
      <c r="A755" s="187">
        <v>2</v>
      </c>
      <c r="B755" s="188" t="str">
        <f>B737</f>
        <v>Opening Balance as on 1.4.2018</v>
      </c>
      <c r="C755" s="189">
        <v>94.4</v>
      </c>
      <c r="D755" s="189">
        <v>94.4</v>
      </c>
      <c r="E755" s="189">
        <v>0</v>
      </c>
      <c r="F755" s="193">
        <f>E755/C755</f>
        <v>0</v>
      </c>
      <c r="G755" s="186"/>
    </row>
    <row r="756" spans="1:7" ht="28.5">
      <c r="A756" s="187">
        <v>3</v>
      </c>
      <c r="B756" s="188" t="str">
        <f>B738</f>
        <v>Released during 2018-19</v>
      </c>
      <c r="C756" s="189">
        <v>228.38</v>
      </c>
      <c r="D756" s="189">
        <v>228.38</v>
      </c>
      <c r="E756" s="189">
        <v>0</v>
      </c>
      <c r="F756" s="193">
        <f>E756/C756</f>
        <v>0</v>
      </c>
      <c r="G756" s="186"/>
    </row>
    <row r="757" spans="1:7" ht="15.75" customHeight="1">
      <c r="A757" s="187">
        <v>4</v>
      </c>
      <c r="B757" s="195" t="s">
        <v>87</v>
      </c>
      <c r="C757" s="197">
        <f>SUM(C755:C756)</f>
        <v>322.78</v>
      </c>
      <c r="D757" s="197">
        <f>SUM(D755:D756)</f>
        <v>322.78</v>
      </c>
      <c r="E757" s="189">
        <v>0</v>
      </c>
      <c r="F757" s="198">
        <f>E757/C757</f>
        <v>0</v>
      </c>
      <c r="G757" s="186"/>
    </row>
    <row r="758" spans="1:6" ht="15.75" customHeight="1">
      <c r="A758" s="32"/>
      <c r="B758" s="120"/>
      <c r="C758" s="85"/>
      <c r="D758" s="85"/>
      <c r="E758" s="65"/>
      <c r="F758" s="38"/>
    </row>
    <row r="759" s="109" customFormat="1" ht="14.25">
      <c r="A759" s="9" t="s">
        <v>250</v>
      </c>
    </row>
    <row r="760" spans="6:8" ht="14.25">
      <c r="F760" s="110"/>
      <c r="G760" s="67" t="s">
        <v>123</v>
      </c>
      <c r="H760" s="180"/>
    </row>
    <row r="761" spans="1:8" ht="57">
      <c r="A761" s="88" t="s">
        <v>249</v>
      </c>
      <c r="B761" s="88" t="s">
        <v>95</v>
      </c>
      <c r="C761" s="88" t="s">
        <v>96</v>
      </c>
      <c r="D761" s="88" t="s">
        <v>97</v>
      </c>
      <c r="E761" s="88" t="s">
        <v>98</v>
      </c>
      <c r="F761" s="88" t="s">
        <v>6</v>
      </c>
      <c r="G761" s="88" t="s">
        <v>90</v>
      </c>
      <c r="H761" s="88" t="s">
        <v>99</v>
      </c>
    </row>
    <row r="762" spans="1:8" ht="14.25">
      <c r="A762" s="122">
        <v>1</v>
      </c>
      <c r="B762" s="122">
        <v>2</v>
      </c>
      <c r="C762" s="122">
        <v>3</v>
      </c>
      <c r="D762" s="122">
        <v>4</v>
      </c>
      <c r="E762" s="122">
        <v>5</v>
      </c>
      <c r="F762" s="122" t="s">
        <v>100</v>
      </c>
      <c r="G762" s="122">
        <v>7</v>
      </c>
      <c r="H762" s="123" t="s">
        <v>101</v>
      </c>
    </row>
    <row r="763" spans="1:8" ht="18" customHeight="1">
      <c r="A763" s="124">
        <f>C754</f>
        <v>325.72</v>
      </c>
      <c r="B763" s="124">
        <f>C757</f>
        <v>322.78</v>
      </c>
      <c r="C763" s="125">
        <f>E349</f>
        <v>30532.364999999998</v>
      </c>
      <c r="D763" s="125">
        <f>C763*750/100000</f>
        <v>228.9927375</v>
      </c>
      <c r="E763" s="139">
        <v>141.47</v>
      </c>
      <c r="F763" s="125">
        <f>D763-E763</f>
        <v>87.5227375</v>
      </c>
      <c r="G763" s="240">
        <f>E763/A763*100</f>
        <v>43.43300994719391</v>
      </c>
      <c r="H763" s="125">
        <f>B763-E763</f>
        <v>181.30999999999997</v>
      </c>
    </row>
    <row r="764" spans="1:8" ht="21" customHeight="1">
      <c r="A764" s="140"/>
      <c r="B764" s="140"/>
      <c r="C764" s="141"/>
      <c r="D764" s="141"/>
      <c r="E764" s="142"/>
      <c r="F764" s="141"/>
      <c r="G764" s="143"/>
      <c r="H764" s="141"/>
    </row>
    <row r="765" spans="1:8" s="305" customFormat="1" ht="15.75">
      <c r="A765" s="303" t="s">
        <v>251</v>
      </c>
      <c r="B765" s="304"/>
      <c r="C765" s="304"/>
      <c r="D765" s="304"/>
      <c r="E765" s="304"/>
      <c r="F765" s="304"/>
      <c r="G765" s="304"/>
      <c r="H765" s="304"/>
    </row>
    <row r="766" spans="1:8" s="130" customFormat="1" ht="14.25" customHeight="1">
      <c r="A766" s="213"/>
      <c r="B766" s="214"/>
      <c r="C766" s="214"/>
      <c r="D766" s="214"/>
      <c r="E766" s="214"/>
      <c r="F766" s="214"/>
      <c r="G766" s="214"/>
      <c r="H766" s="214"/>
    </row>
    <row r="767" spans="1:8" s="243" customFormat="1" ht="27" customHeight="1">
      <c r="A767" s="242" t="s">
        <v>159</v>
      </c>
      <c r="E767" s="244"/>
      <c r="G767" s="241"/>
      <c r="H767" s="241"/>
    </row>
    <row r="768" spans="1:8" s="243" customFormat="1" ht="15.75">
      <c r="A768" s="246" t="s">
        <v>160</v>
      </c>
      <c r="B768" s="247"/>
      <c r="C768" s="247"/>
      <c r="D768" s="247"/>
      <c r="E768" s="248"/>
      <c r="F768" s="247"/>
      <c r="G768" s="245"/>
      <c r="H768" s="245"/>
    </row>
    <row r="769" spans="1:8" s="251" customFormat="1" ht="18" customHeight="1">
      <c r="A769" s="381" t="s">
        <v>252</v>
      </c>
      <c r="B769" s="381"/>
      <c r="C769" s="381"/>
      <c r="D769" s="381"/>
      <c r="E769" s="381"/>
      <c r="F769" s="250"/>
      <c r="G769" s="249"/>
      <c r="H769" s="249"/>
    </row>
    <row r="770" spans="1:8" s="251" customFormat="1" ht="31.5">
      <c r="A770" s="333" t="s">
        <v>130</v>
      </c>
      <c r="B770" s="333" t="s">
        <v>161</v>
      </c>
      <c r="C770" s="333" t="s">
        <v>132</v>
      </c>
      <c r="D770" s="333" t="s">
        <v>133</v>
      </c>
      <c r="E770" s="334" t="s">
        <v>162</v>
      </c>
      <c r="F770" s="250"/>
      <c r="G770" s="249"/>
      <c r="H770" s="249"/>
    </row>
    <row r="771" spans="1:8" s="251" customFormat="1" ht="18" customHeight="1">
      <c r="A771" s="382" t="s">
        <v>163</v>
      </c>
      <c r="B771" s="252" t="s">
        <v>164</v>
      </c>
      <c r="C771" s="253"/>
      <c r="D771" s="254">
        <v>3185</v>
      </c>
      <c r="E771" s="335">
        <v>1911.29</v>
      </c>
      <c r="F771" s="250"/>
      <c r="G771" s="249"/>
      <c r="H771" s="249"/>
    </row>
    <row r="772" spans="1:8" s="251" customFormat="1" ht="18" customHeight="1">
      <c r="A772" s="382"/>
      <c r="B772" s="252" t="s">
        <v>165</v>
      </c>
      <c r="C772" s="253"/>
      <c r="D772" s="254">
        <v>873</v>
      </c>
      <c r="E772" s="335">
        <v>523.8</v>
      </c>
      <c r="F772" s="250"/>
      <c r="G772" s="255"/>
      <c r="H772" s="255"/>
    </row>
    <row r="773" spans="1:8" s="251" customFormat="1" ht="18" customHeight="1">
      <c r="A773" s="382"/>
      <c r="B773" s="252" t="s">
        <v>166</v>
      </c>
      <c r="C773" s="256"/>
      <c r="D773" s="254">
        <v>0</v>
      </c>
      <c r="E773" s="335">
        <v>0</v>
      </c>
      <c r="F773" s="250"/>
      <c r="G773" s="255"/>
      <c r="H773" s="255"/>
    </row>
    <row r="774" spans="1:8" s="251" customFormat="1" ht="18" customHeight="1">
      <c r="A774" s="382"/>
      <c r="B774" s="252" t="s">
        <v>167</v>
      </c>
      <c r="C774" s="253"/>
      <c r="D774" s="254">
        <v>7425</v>
      </c>
      <c r="E774" s="335">
        <v>9275.45</v>
      </c>
      <c r="F774" s="250"/>
      <c r="G774" s="255"/>
      <c r="H774" s="255"/>
    </row>
    <row r="775" spans="1:8" s="251" customFormat="1" ht="18" customHeight="1">
      <c r="A775" s="382"/>
      <c r="B775" s="252" t="s">
        <v>168</v>
      </c>
      <c r="C775" s="253"/>
      <c r="D775" s="254">
        <v>0</v>
      </c>
      <c r="E775" s="335">
        <v>0</v>
      </c>
      <c r="F775" s="250"/>
      <c r="G775" s="255"/>
      <c r="H775" s="255"/>
    </row>
    <row r="776" spans="1:8" s="251" customFormat="1" ht="18" customHeight="1">
      <c r="A776" s="382"/>
      <c r="B776" s="252" t="s">
        <v>169</v>
      </c>
      <c r="C776" s="253"/>
      <c r="D776" s="254">
        <v>0</v>
      </c>
      <c r="E776" s="335">
        <v>0</v>
      </c>
      <c r="F776" s="250"/>
      <c r="G776" s="255"/>
      <c r="H776" s="255"/>
    </row>
    <row r="777" spans="1:8" s="251" customFormat="1" ht="18" customHeight="1">
      <c r="A777" s="382"/>
      <c r="B777" s="252" t="s">
        <v>170</v>
      </c>
      <c r="C777" s="253"/>
      <c r="D777" s="254">
        <v>0</v>
      </c>
      <c r="E777" s="335">
        <v>0</v>
      </c>
      <c r="F777" s="250"/>
      <c r="G777" s="255"/>
      <c r="H777" s="255"/>
    </row>
    <row r="778" spans="1:8" s="251" customFormat="1" ht="18" customHeight="1">
      <c r="A778" s="382"/>
      <c r="B778" s="336" t="s">
        <v>12</v>
      </c>
      <c r="C778" s="335"/>
      <c r="D778" s="337">
        <f>SUM(D771:D777)</f>
        <v>11483</v>
      </c>
      <c r="E778" s="338">
        <f>SUM(E771:E777)</f>
        <v>11710.54</v>
      </c>
      <c r="F778" s="250"/>
      <c r="G778" s="255"/>
      <c r="H778" s="255"/>
    </row>
    <row r="779" spans="1:8" s="251" customFormat="1" ht="18" customHeight="1">
      <c r="A779" s="257"/>
      <c r="B779" s="258"/>
      <c r="C779" s="258"/>
      <c r="D779" s="259"/>
      <c r="E779" s="260"/>
      <c r="F779" s="258"/>
      <c r="G779" s="258"/>
      <c r="H779" s="258"/>
    </row>
    <row r="780" spans="1:8" s="243" customFormat="1" ht="18" customHeight="1">
      <c r="A780" s="242" t="s">
        <v>253</v>
      </c>
      <c r="E780" s="244"/>
      <c r="G780" s="241"/>
      <c r="H780" s="241"/>
    </row>
    <row r="781" spans="1:8" s="251" customFormat="1" ht="18" customHeight="1">
      <c r="A781" s="380" t="s">
        <v>105</v>
      </c>
      <c r="B781" s="360" t="s">
        <v>106</v>
      </c>
      <c r="C781" s="360"/>
      <c r="D781" s="360" t="s">
        <v>107</v>
      </c>
      <c r="E781" s="360"/>
      <c r="F781" s="263" t="s">
        <v>108</v>
      </c>
      <c r="G781" s="330"/>
      <c r="H781" s="261"/>
    </row>
    <row r="782" spans="1:8" s="251" customFormat="1" ht="24.75" customHeight="1">
      <c r="A782" s="380"/>
      <c r="B782" s="263" t="s">
        <v>109</v>
      </c>
      <c r="C782" s="263" t="s">
        <v>110</v>
      </c>
      <c r="D782" s="264" t="s">
        <v>109</v>
      </c>
      <c r="E782" s="265" t="s">
        <v>110</v>
      </c>
      <c r="F782" s="263" t="s">
        <v>109</v>
      </c>
      <c r="G782" s="331" t="s">
        <v>110</v>
      </c>
      <c r="H782" s="262"/>
    </row>
    <row r="783" spans="1:8" s="251" customFormat="1" ht="18" customHeight="1">
      <c r="A783" s="252" t="s">
        <v>254</v>
      </c>
      <c r="B783" s="276">
        <v>11483</v>
      </c>
      <c r="C783" s="267">
        <v>11710.54</v>
      </c>
      <c r="D783" s="276">
        <v>11483</v>
      </c>
      <c r="E783" s="267">
        <v>11710.54</v>
      </c>
      <c r="F783" s="332">
        <f>D783/B783</f>
        <v>1</v>
      </c>
      <c r="G783" s="332">
        <f>E783/C783</f>
        <v>1</v>
      </c>
      <c r="H783" s="266"/>
    </row>
    <row r="784" spans="1:8" s="251" customFormat="1" ht="15.75">
      <c r="A784" s="269"/>
      <c r="B784" s="270"/>
      <c r="C784" s="270"/>
      <c r="D784" s="269"/>
      <c r="E784" s="271"/>
      <c r="G784" s="268"/>
      <c r="H784" s="268"/>
    </row>
    <row r="785" spans="1:8" s="243" customFormat="1" ht="15.75">
      <c r="A785" s="242" t="s">
        <v>173</v>
      </c>
      <c r="E785" s="244"/>
      <c r="G785" s="241"/>
      <c r="H785" s="241"/>
    </row>
    <row r="786" spans="1:8" s="272" customFormat="1" ht="33.75" customHeight="1">
      <c r="A786" s="384" t="s">
        <v>255</v>
      </c>
      <c r="B786" s="384"/>
      <c r="C786" s="384" t="s">
        <v>256</v>
      </c>
      <c r="D786" s="384"/>
      <c r="E786" s="384" t="s">
        <v>111</v>
      </c>
      <c r="F786" s="384"/>
      <c r="G786" s="268"/>
      <c r="H786" s="268"/>
    </row>
    <row r="787" spans="1:8" s="272" customFormat="1" ht="18" customHeight="1">
      <c r="A787" s="273" t="s">
        <v>109</v>
      </c>
      <c r="B787" s="273" t="s">
        <v>112</v>
      </c>
      <c r="C787" s="273" t="s">
        <v>109</v>
      </c>
      <c r="D787" s="274" t="s">
        <v>112</v>
      </c>
      <c r="E787" s="275" t="s">
        <v>109</v>
      </c>
      <c r="F787" s="273" t="s">
        <v>113</v>
      </c>
      <c r="G787" s="268"/>
      <c r="H787" s="268"/>
    </row>
    <row r="788" spans="1:8" s="272" customFormat="1" ht="18" customHeight="1">
      <c r="A788" s="326">
        <v>1</v>
      </c>
      <c r="B788" s="326">
        <v>2</v>
      </c>
      <c r="C788" s="326">
        <v>3</v>
      </c>
      <c r="D788" s="276">
        <v>4</v>
      </c>
      <c r="E788" s="277">
        <v>5</v>
      </c>
      <c r="F788" s="326">
        <v>6</v>
      </c>
      <c r="G788" s="268"/>
      <c r="H788" s="268"/>
    </row>
    <row r="789" spans="1:8" s="272" customFormat="1" ht="18" customHeight="1">
      <c r="A789" s="326">
        <v>11483</v>
      </c>
      <c r="B789" s="267">
        <v>11710.54</v>
      </c>
      <c r="C789" s="327">
        <v>10155</v>
      </c>
      <c r="D789" s="328">
        <v>10682.36</v>
      </c>
      <c r="E789" s="329">
        <f>C789/A789</f>
        <v>0.8843507794130454</v>
      </c>
      <c r="F789" s="329">
        <f>D789/B789</f>
        <v>0.9122004621477745</v>
      </c>
      <c r="G789" s="268"/>
      <c r="H789" s="268"/>
    </row>
    <row r="790" spans="1:8" s="272" customFormat="1" ht="15.75">
      <c r="A790" s="278"/>
      <c r="B790" s="279"/>
      <c r="C790" s="280"/>
      <c r="D790" s="281"/>
      <c r="E790" s="282"/>
      <c r="F790" s="282"/>
      <c r="G790" s="268"/>
      <c r="H790" s="268"/>
    </row>
    <row r="791" spans="1:8" s="284" customFormat="1" ht="15.75">
      <c r="A791" s="283" t="s">
        <v>174</v>
      </c>
      <c r="B791" s="243"/>
      <c r="C791" s="243"/>
      <c r="D791" s="243"/>
      <c r="E791" s="244"/>
      <c r="F791" s="243"/>
      <c r="G791" s="241"/>
      <c r="H791" s="241"/>
    </row>
    <row r="792" spans="1:8" s="284" customFormat="1" ht="15.75">
      <c r="A792" s="246" t="s">
        <v>175</v>
      </c>
      <c r="B792" s="243"/>
      <c r="C792" s="243"/>
      <c r="D792" s="243"/>
      <c r="E792" s="244"/>
      <c r="F792" s="243"/>
      <c r="G792" s="241"/>
      <c r="H792" s="241"/>
    </row>
    <row r="793" spans="1:8" s="272" customFormat="1" ht="18" customHeight="1">
      <c r="A793" s="387" t="s">
        <v>257</v>
      </c>
      <c r="B793" s="387"/>
      <c r="C793" s="387"/>
      <c r="D793" s="387"/>
      <c r="E793" s="387"/>
      <c r="F793" s="251"/>
      <c r="G793" s="285"/>
      <c r="H793" s="285"/>
    </row>
    <row r="794" spans="1:8" s="272" customFormat="1" ht="31.5">
      <c r="A794" s="286" t="s">
        <v>130</v>
      </c>
      <c r="B794" s="286" t="s">
        <v>131</v>
      </c>
      <c r="C794" s="286" t="s">
        <v>132</v>
      </c>
      <c r="D794" s="296" t="s">
        <v>133</v>
      </c>
      <c r="E794" s="297" t="s">
        <v>134</v>
      </c>
      <c r="F794" s="251"/>
      <c r="G794" s="285"/>
      <c r="H794" s="285"/>
    </row>
    <row r="795" spans="1:8" s="272" customFormat="1" ht="18" customHeight="1">
      <c r="A795" s="388" t="s">
        <v>176</v>
      </c>
      <c r="B795" s="252" t="s">
        <v>164</v>
      </c>
      <c r="C795" s="276"/>
      <c r="D795" s="288">
        <v>6645</v>
      </c>
      <c r="E795" s="288">
        <v>332.24</v>
      </c>
      <c r="F795" s="251"/>
      <c r="G795" s="287"/>
      <c r="H795" s="287"/>
    </row>
    <row r="796" spans="1:8" s="272" customFormat="1" ht="18" customHeight="1">
      <c r="A796" s="388"/>
      <c r="B796" s="252" t="s">
        <v>165</v>
      </c>
      <c r="C796" s="339"/>
      <c r="D796" s="288">
        <v>2862</v>
      </c>
      <c r="E796" s="288">
        <v>143.1</v>
      </c>
      <c r="F796" s="251"/>
      <c r="G796" s="287"/>
      <c r="H796" s="287"/>
    </row>
    <row r="797" spans="1:8" s="272" customFormat="1" ht="18" customHeight="1">
      <c r="A797" s="388"/>
      <c r="B797" s="252" t="s">
        <v>166</v>
      </c>
      <c r="C797" s="339"/>
      <c r="D797" s="288">
        <v>0</v>
      </c>
      <c r="E797" s="288">
        <v>0</v>
      </c>
      <c r="F797" s="251"/>
      <c r="G797" s="287"/>
      <c r="H797" s="287"/>
    </row>
    <row r="798" spans="1:8" s="272" customFormat="1" ht="18" customHeight="1">
      <c r="A798" s="388"/>
      <c r="B798" s="252" t="s">
        <v>167</v>
      </c>
      <c r="C798" s="339"/>
      <c r="D798" s="288">
        <v>1976</v>
      </c>
      <c r="E798" s="288">
        <v>98.8</v>
      </c>
      <c r="F798" s="290"/>
      <c r="G798" s="289"/>
      <c r="H798" s="289"/>
    </row>
    <row r="799" spans="1:8" s="272" customFormat="1" ht="18" customHeight="1">
      <c r="A799" s="388"/>
      <c r="B799" s="252" t="s">
        <v>168</v>
      </c>
      <c r="C799" s="335"/>
      <c r="D799" s="288">
        <v>0</v>
      </c>
      <c r="E799" s="288">
        <v>0</v>
      </c>
      <c r="F799" s="251"/>
      <c r="G799" s="287"/>
      <c r="H799" s="287"/>
    </row>
    <row r="800" spans="1:8" s="272" customFormat="1" ht="18" customHeight="1">
      <c r="A800" s="388"/>
      <c r="B800" s="252" t="s">
        <v>169</v>
      </c>
      <c r="C800" s="339"/>
      <c r="D800" s="288">
        <v>3822</v>
      </c>
      <c r="E800" s="288">
        <v>191.1</v>
      </c>
      <c r="F800" s="251"/>
      <c r="G800" s="287"/>
      <c r="H800" s="287"/>
    </row>
    <row r="801" spans="1:8" s="272" customFormat="1" ht="18" customHeight="1">
      <c r="A801" s="388"/>
      <c r="B801" s="252" t="s">
        <v>170</v>
      </c>
      <c r="C801" s="339"/>
      <c r="D801" s="288">
        <v>0</v>
      </c>
      <c r="E801" s="288">
        <v>0</v>
      </c>
      <c r="F801" s="251"/>
      <c r="G801" s="287"/>
      <c r="H801" s="287"/>
    </row>
    <row r="802" spans="1:8" s="272" customFormat="1" ht="18" customHeight="1">
      <c r="A802" s="388"/>
      <c r="B802" s="354" t="s">
        <v>171</v>
      </c>
      <c r="C802" s="339" t="s">
        <v>185</v>
      </c>
      <c r="D802" s="288">
        <v>161</v>
      </c>
      <c r="E802" s="288">
        <v>8.06</v>
      </c>
      <c r="F802" s="251"/>
      <c r="G802" s="287"/>
      <c r="H802" s="287"/>
    </row>
    <row r="803" spans="1:8" s="272" customFormat="1" ht="18" customHeight="1">
      <c r="A803" s="388"/>
      <c r="B803" s="355"/>
      <c r="C803" s="339" t="s">
        <v>186</v>
      </c>
      <c r="D803" s="288">
        <v>7796</v>
      </c>
      <c r="E803" s="288">
        <v>389.8</v>
      </c>
      <c r="F803" s="251"/>
      <c r="G803" s="287"/>
      <c r="H803" s="287"/>
    </row>
    <row r="804" spans="1:8" s="272" customFormat="1" ht="18" customHeight="1">
      <c r="A804" s="388"/>
      <c r="B804" s="354" t="s">
        <v>172</v>
      </c>
      <c r="C804" s="339" t="s">
        <v>185</v>
      </c>
      <c r="D804" s="288">
        <v>0</v>
      </c>
      <c r="E804" s="288">
        <v>0</v>
      </c>
      <c r="F804" s="251"/>
      <c r="G804" s="287"/>
      <c r="H804" s="287"/>
    </row>
    <row r="805" spans="1:8" s="272" customFormat="1" ht="18" customHeight="1">
      <c r="A805" s="388"/>
      <c r="B805" s="355"/>
      <c r="C805" s="339" t="s">
        <v>186</v>
      </c>
      <c r="D805" s="288">
        <v>6707</v>
      </c>
      <c r="E805" s="288">
        <v>335.35</v>
      </c>
      <c r="F805" s="251"/>
      <c r="G805" s="287"/>
      <c r="H805" s="287"/>
    </row>
    <row r="806" spans="1:8" s="272" customFormat="1" ht="18" customHeight="1">
      <c r="A806" s="388"/>
      <c r="B806" s="336" t="s">
        <v>12</v>
      </c>
      <c r="C806" s="252"/>
      <c r="D806" s="340">
        <f>SUM(D795:D805)</f>
        <v>29969</v>
      </c>
      <c r="E806" s="340">
        <f>SUM(E795:E805)</f>
        <v>1498.4499999999998</v>
      </c>
      <c r="F806" s="270"/>
      <c r="G806" s="287"/>
      <c r="H806" s="287"/>
    </row>
    <row r="807" spans="1:8" s="272" customFormat="1" ht="18" customHeight="1">
      <c r="A807" s="289"/>
      <c r="B807" s="251"/>
      <c r="C807" s="251"/>
      <c r="D807" s="291"/>
      <c r="E807" s="271"/>
      <c r="F807" s="251"/>
      <c r="G807" s="268"/>
      <c r="H807" s="268"/>
    </row>
    <row r="808" spans="1:8" s="284" customFormat="1" ht="15.75">
      <c r="A808" s="242" t="s">
        <v>258</v>
      </c>
      <c r="B808" s="243"/>
      <c r="C808" s="243"/>
      <c r="D808" s="243"/>
      <c r="E808" s="244"/>
      <c r="F808" s="243"/>
      <c r="G808" s="241"/>
      <c r="H808" s="241"/>
    </row>
    <row r="809" spans="1:8" s="272" customFormat="1" ht="19.5" customHeight="1">
      <c r="A809" s="380" t="s">
        <v>105</v>
      </c>
      <c r="B809" s="380" t="s">
        <v>106</v>
      </c>
      <c r="C809" s="380"/>
      <c r="D809" s="380" t="s">
        <v>107</v>
      </c>
      <c r="E809" s="380"/>
      <c r="F809" s="380" t="s">
        <v>108</v>
      </c>
      <c r="G809" s="380"/>
      <c r="H809" s="292"/>
    </row>
    <row r="810" spans="1:8" s="272" customFormat="1" ht="18" customHeight="1">
      <c r="A810" s="380"/>
      <c r="B810" s="293" t="s">
        <v>109</v>
      </c>
      <c r="C810" s="293" t="s">
        <v>110</v>
      </c>
      <c r="D810" s="293" t="s">
        <v>109</v>
      </c>
      <c r="E810" s="294" t="s">
        <v>110</v>
      </c>
      <c r="F810" s="293" t="s">
        <v>109</v>
      </c>
      <c r="G810" s="341" t="s">
        <v>110</v>
      </c>
      <c r="H810" s="262"/>
    </row>
    <row r="811" spans="1:8" s="272" customFormat="1" ht="15.75">
      <c r="A811" s="252" t="s">
        <v>259</v>
      </c>
      <c r="B811" s="252">
        <f>D806</f>
        <v>29969</v>
      </c>
      <c r="C811" s="252">
        <f>E806</f>
        <v>1498.4499999999998</v>
      </c>
      <c r="D811" s="342">
        <f>D806</f>
        <v>29969</v>
      </c>
      <c r="E811" s="343">
        <f>E806</f>
        <v>1498.4499999999998</v>
      </c>
      <c r="F811" s="344">
        <f>D811/B811</f>
        <v>1</v>
      </c>
      <c r="G811" s="344">
        <f>E811/C811</f>
        <v>1</v>
      </c>
      <c r="H811" s="266"/>
    </row>
    <row r="812" spans="1:8" s="272" customFormat="1" ht="15.75">
      <c r="A812" s="295"/>
      <c r="B812" s="251"/>
      <c r="C812" s="251"/>
      <c r="D812" s="295"/>
      <c r="E812" s="271"/>
      <c r="F812" s="251"/>
      <c r="G812" s="268"/>
      <c r="H812" s="268"/>
    </row>
    <row r="813" spans="1:8" s="284" customFormat="1" ht="18" customHeight="1">
      <c r="A813" s="242" t="s">
        <v>177</v>
      </c>
      <c r="B813" s="243"/>
      <c r="C813" s="243"/>
      <c r="D813" s="243"/>
      <c r="E813" s="244"/>
      <c r="F813" s="243"/>
      <c r="G813" s="241"/>
      <c r="H813" s="241"/>
    </row>
    <row r="814" spans="1:8" s="272" customFormat="1" ht="36" customHeight="1">
      <c r="A814" s="383" t="s">
        <v>260</v>
      </c>
      <c r="B814" s="383"/>
      <c r="C814" s="383" t="s">
        <v>261</v>
      </c>
      <c r="D814" s="383"/>
      <c r="E814" s="384" t="s">
        <v>111</v>
      </c>
      <c r="F814" s="384"/>
      <c r="G814" s="268"/>
      <c r="H814" s="268"/>
    </row>
    <row r="815" spans="1:8" s="272" customFormat="1" ht="18" customHeight="1">
      <c r="A815" s="286" t="s">
        <v>109</v>
      </c>
      <c r="B815" s="286" t="s">
        <v>112</v>
      </c>
      <c r="C815" s="286" t="s">
        <v>109</v>
      </c>
      <c r="D815" s="296" t="s">
        <v>112</v>
      </c>
      <c r="E815" s="297" t="s">
        <v>109</v>
      </c>
      <c r="F815" s="286" t="s">
        <v>113</v>
      </c>
      <c r="G815" s="268"/>
      <c r="H815" s="268"/>
    </row>
    <row r="816" spans="1:8" s="272" customFormat="1" ht="18" customHeight="1">
      <c r="A816" s="298">
        <v>1</v>
      </c>
      <c r="B816" s="298">
        <v>2</v>
      </c>
      <c r="C816" s="298">
        <v>3</v>
      </c>
      <c r="D816" s="252">
        <v>4</v>
      </c>
      <c r="E816" s="299"/>
      <c r="F816" s="298">
        <v>6</v>
      </c>
      <c r="G816" s="268"/>
      <c r="H816" s="268"/>
    </row>
    <row r="817" spans="1:8" s="272" customFormat="1" ht="18" customHeight="1">
      <c r="A817" s="276">
        <f>B811</f>
        <v>29969</v>
      </c>
      <c r="B817" s="345">
        <f>C811</f>
        <v>1498.4499999999998</v>
      </c>
      <c r="C817" s="276">
        <v>20825</v>
      </c>
      <c r="D817" s="345">
        <v>1041.25</v>
      </c>
      <c r="E817" s="346">
        <f>C817/A817</f>
        <v>0.6948847142046781</v>
      </c>
      <c r="F817" s="346">
        <f>D817/B817</f>
        <v>0.6948847142046782</v>
      </c>
      <c r="G817" s="301"/>
      <c r="H817" s="300"/>
    </row>
    <row r="818" spans="1:8" s="272" customFormat="1" ht="18" customHeight="1">
      <c r="A818" s="278"/>
      <c r="B818" s="279"/>
      <c r="C818" s="270"/>
      <c r="D818" s="269"/>
      <c r="E818" s="266"/>
      <c r="F818" s="266"/>
      <c r="G818" s="302"/>
      <c r="H818" s="302"/>
    </row>
    <row r="819" spans="1:8" s="130" customFormat="1" ht="12.75">
      <c r="A819" s="215"/>
      <c r="B819" s="214"/>
      <c r="C819" s="214"/>
      <c r="D819" s="214"/>
      <c r="E819" s="214"/>
      <c r="F819" s="214"/>
      <c r="G819" s="214"/>
      <c r="H819" s="214"/>
    </row>
    <row r="820" spans="1:8" s="130" customFormat="1" ht="12.75">
      <c r="A820" s="215">
        <v>29969</v>
      </c>
      <c r="B820" s="214"/>
      <c r="C820" s="214"/>
      <c r="D820" s="214"/>
      <c r="E820" s="214"/>
      <c r="F820" s="214"/>
      <c r="G820" s="214"/>
      <c r="H820" s="214"/>
    </row>
    <row r="822" ht="14.25">
      <c r="F822" s="10" t="s">
        <v>14</v>
      </c>
    </row>
  </sheetData>
  <sheetProtection/>
  <mergeCells count="48">
    <mergeCell ref="A814:B814"/>
    <mergeCell ref="C814:D814"/>
    <mergeCell ref="E814:F814"/>
    <mergeCell ref="D745:D746"/>
    <mergeCell ref="A786:B786"/>
    <mergeCell ref="C786:D786"/>
    <mergeCell ref="E786:F786"/>
    <mergeCell ref="A793:E793"/>
    <mergeCell ref="A795:A806"/>
    <mergeCell ref="A809:A810"/>
    <mergeCell ref="A13:B13"/>
    <mergeCell ref="A22:D22"/>
    <mergeCell ref="B809:C809"/>
    <mergeCell ref="D809:E809"/>
    <mergeCell ref="F809:G809"/>
    <mergeCell ref="A769:E769"/>
    <mergeCell ref="A771:A778"/>
    <mergeCell ref="A781:A782"/>
    <mergeCell ref="B781:C781"/>
    <mergeCell ref="A27:D27"/>
    <mergeCell ref="A1:H1"/>
    <mergeCell ref="A2:H2"/>
    <mergeCell ref="A3:H3"/>
    <mergeCell ref="A5:H5"/>
    <mergeCell ref="A7:H7"/>
    <mergeCell ref="A9:H9"/>
    <mergeCell ref="A28:D28"/>
    <mergeCell ref="A35:F35"/>
    <mergeCell ref="C36:D36"/>
    <mergeCell ref="C40:D40"/>
    <mergeCell ref="A41:C41"/>
    <mergeCell ref="C37:D37"/>
    <mergeCell ref="C38:D38"/>
    <mergeCell ref="A42:G42"/>
    <mergeCell ref="A68:H68"/>
    <mergeCell ref="A263:H263"/>
    <mergeCell ref="C39:D39"/>
    <mergeCell ref="A148:F148"/>
    <mergeCell ref="A122:G122"/>
    <mergeCell ref="A95:H95"/>
    <mergeCell ref="B804:B805"/>
    <mergeCell ref="A175:G175"/>
    <mergeCell ref="A201:F201"/>
    <mergeCell ref="E742:F742"/>
    <mergeCell ref="A747:B747"/>
    <mergeCell ref="A748:G748"/>
    <mergeCell ref="D781:E781"/>
    <mergeCell ref="B802:B803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69" r:id="rId4"/>
  <rowBreaks count="13" manualBreakCount="13">
    <brk id="66" max="7" man="1"/>
    <brk id="120" max="7" man="1"/>
    <brk id="173" max="7" man="1"/>
    <brk id="227" max="7" man="1"/>
    <brk id="262" max="7" man="1"/>
    <brk id="323" max="7" man="1"/>
    <brk id="413" max="7" man="1"/>
    <brk id="477" max="7" man="1"/>
    <brk id="535" max="7" man="1"/>
    <brk id="619" max="7" man="1"/>
    <brk id="677" max="7" man="1"/>
    <brk id="747" max="7" man="1"/>
    <brk id="790" max="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8:G27"/>
  <sheetViews>
    <sheetView zoomScalePageLayoutView="0" workbookViewId="0" topLeftCell="A9">
      <selection activeCell="A21" sqref="A21:IV21"/>
    </sheetView>
  </sheetViews>
  <sheetFormatPr defaultColWidth="9.140625" defaultRowHeight="12.75"/>
  <sheetData>
    <row r="8" spans="3:7" ht="85.5">
      <c r="C8" s="60" t="s">
        <v>41</v>
      </c>
      <c r="D8" s="60" t="s">
        <v>42</v>
      </c>
      <c r="E8" s="61" t="s">
        <v>135</v>
      </c>
      <c r="F8" s="62" t="s">
        <v>136</v>
      </c>
      <c r="G8" s="61" t="s">
        <v>137</v>
      </c>
    </row>
    <row r="9" spans="3:7" ht="14.25">
      <c r="C9" s="60">
        <v>1</v>
      </c>
      <c r="D9" s="60">
        <v>2</v>
      </c>
      <c r="E9" s="61">
        <v>3</v>
      </c>
      <c r="F9" s="62">
        <v>4</v>
      </c>
      <c r="G9" s="61">
        <v>5</v>
      </c>
    </row>
    <row r="10" spans="3:7" ht="15">
      <c r="C10" s="184">
        <v>1</v>
      </c>
      <c r="D10" s="199" t="s">
        <v>140</v>
      </c>
      <c r="E10" s="171">
        <v>2070.548</v>
      </c>
      <c r="F10" s="150">
        <v>0</v>
      </c>
      <c r="G10" s="154">
        <f>F10/E10</f>
        <v>0</v>
      </c>
    </row>
    <row r="11" spans="3:7" ht="15">
      <c r="C11" s="184">
        <v>2</v>
      </c>
      <c r="D11" s="199" t="s">
        <v>141</v>
      </c>
      <c r="E11" s="171">
        <v>2906.9762</v>
      </c>
      <c r="F11" s="150">
        <v>0</v>
      </c>
      <c r="G11" s="154">
        <f>F11/E11</f>
        <v>0</v>
      </c>
    </row>
    <row r="12" spans="3:7" ht="15">
      <c r="C12" s="184">
        <v>3</v>
      </c>
      <c r="D12" s="199" t="s">
        <v>142</v>
      </c>
      <c r="E12" s="171">
        <v>2167.1557999999995</v>
      </c>
      <c r="F12" s="150">
        <v>0</v>
      </c>
      <c r="G12" s="154">
        <f>F12/E12</f>
        <v>0</v>
      </c>
    </row>
    <row r="13" spans="3:7" ht="15">
      <c r="C13" s="184">
        <v>4</v>
      </c>
      <c r="D13" s="199" t="s">
        <v>143</v>
      </c>
      <c r="E13" s="171">
        <v>2221.4831999999997</v>
      </c>
      <c r="F13" s="150">
        <v>0</v>
      </c>
      <c r="G13" s="154">
        <f>F13/E13</f>
        <v>0</v>
      </c>
    </row>
    <row r="14" spans="3:7" ht="15">
      <c r="C14" s="184">
        <v>5</v>
      </c>
      <c r="D14" s="199" t="s">
        <v>144</v>
      </c>
      <c r="E14" s="171">
        <v>2384.9906</v>
      </c>
      <c r="F14" s="150">
        <v>-776.1700000000001</v>
      </c>
      <c r="G14" s="154">
        <f>F14/E14</f>
        <v>-0.3254394377906563</v>
      </c>
    </row>
    <row r="15" spans="3:7" ht="12.75">
      <c r="C15" s="320"/>
      <c r="D15" s="320"/>
      <c r="E15" s="320"/>
      <c r="F15" s="320"/>
      <c r="G15" s="320"/>
    </row>
    <row r="16" spans="3:7" ht="12.75">
      <c r="C16" s="320">
        <v>8</v>
      </c>
      <c r="D16" s="320" t="s">
        <v>146</v>
      </c>
      <c r="E16" s="320">
        <v>2901.1144000000004</v>
      </c>
      <c r="F16" s="320">
        <v>0</v>
      </c>
      <c r="G16" s="320">
        <v>0</v>
      </c>
    </row>
    <row r="17" spans="3:7" ht="12.75">
      <c r="C17" s="320">
        <v>9</v>
      </c>
      <c r="D17" s="320" t="s">
        <v>147</v>
      </c>
      <c r="E17" s="320">
        <v>2343.8370000000004</v>
      </c>
      <c r="F17" s="320">
        <v>0</v>
      </c>
      <c r="G17" s="320">
        <v>0</v>
      </c>
    </row>
    <row r="19" spans="3:7" ht="12.75">
      <c r="C19" s="321">
        <v>11</v>
      </c>
      <c r="D19" s="321" t="s">
        <v>148</v>
      </c>
      <c r="E19" s="321">
        <v>1787.72</v>
      </c>
      <c r="F19" s="321">
        <v>0</v>
      </c>
      <c r="G19" s="321">
        <v>0</v>
      </c>
    </row>
    <row r="20" spans="3:7" ht="12.75">
      <c r="C20" s="321">
        <v>12</v>
      </c>
      <c r="D20" s="321" t="s">
        <v>149</v>
      </c>
      <c r="E20" s="321">
        <v>1426.9283999999998</v>
      </c>
      <c r="F20" s="321">
        <v>0</v>
      </c>
      <c r="G20" s="321">
        <v>0</v>
      </c>
    </row>
    <row r="21" spans="3:7" ht="12.75">
      <c r="C21" s="321"/>
      <c r="D21" s="321"/>
      <c r="E21" s="321"/>
      <c r="F21" s="321"/>
      <c r="G21" s="321"/>
    </row>
    <row r="22" spans="3:7" ht="12.75">
      <c r="C22" s="321">
        <v>14</v>
      </c>
      <c r="D22" s="321" t="s">
        <v>151</v>
      </c>
      <c r="E22" s="321">
        <v>2611.3288</v>
      </c>
      <c r="F22" s="321">
        <v>5.350000000000023</v>
      </c>
      <c r="G22" s="321">
        <v>0.0020487653642084535</v>
      </c>
    </row>
    <row r="23" spans="3:7" ht="12.75">
      <c r="C23" s="321"/>
      <c r="D23" s="321"/>
      <c r="E23" s="321"/>
      <c r="F23" s="321"/>
      <c r="G23" s="321"/>
    </row>
    <row r="24" spans="3:7" ht="12.75">
      <c r="C24" s="321">
        <v>16</v>
      </c>
      <c r="D24" s="321" t="s">
        <v>153</v>
      </c>
      <c r="E24" s="321">
        <v>1903.4462000000003</v>
      </c>
      <c r="F24" s="321">
        <v>0</v>
      </c>
      <c r="G24" s="321">
        <v>0</v>
      </c>
    </row>
    <row r="25" spans="4:7" ht="12.75">
      <c r="D25" t="s">
        <v>155</v>
      </c>
      <c r="E25">
        <v>1694.3565999999998</v>
      </c>
      <c r="F25">
        <v>0</v>
      </c>
      <c r="G25">
        <v>0</v>
      </c>
    </row>
    <row r="26" spans="4:7" ht="12.75">
      <c r="D26" t="s">
        <v>156</v>
      </c>
      <c r="E26">
        <v>3126.3992</v>
      </c>
      <c r="F26">
        <v>0</v>
      </c>
      <c r="G26">
        <v>0</v>
      </c>
    </row>
    <row r="27" spans="4:7" ht="12.75">
      <c r="D27" t="s">
        <v>157</v>
      </c>
      <c r="E27">
        <v>2280.0114</v>
      </c>
      <c r="F27">
        <v>0</v>
      </c>
      <c r="G2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E18"/>
  <sheetViews>
    <sheetView zoomScale="69" zoomScaleNormal="69" zoomScalePageLayoutView="0" workbookViewId="0" topLeftCell="A1">
      <selection activeCell="I11" sqref="I11"/>
    </sheetView>
  </sheetViews>
  <sheetFormatPr defaultColWidth="9.140625" defaultRowHeight="12.75"/>
  <cols>
    <col min="2" max="2" width="24.421875" style="0" customWidth="1"/>
    <col min="3" max="3" width="12.57421875" style="0" customWidth="1"/>
    <col min="5" max="5" width="11.57421875" style="0" bestFit="1" customWidth="1"/>
  </cols>
  <sheetData>
    <row r="4" spans="2:5" ht="56.25">
      <c r="B4" s="352" t="s">
        <v>276</v>
      </c>
      <c r="C4" s="352" t="s">
        <v>277</v>
      </c>
      <c r="D4" s="352" t="s">
        <v>278</v>
      </c>
      <c r="E4" s="352" t="s">
        <v>279</v>
      </c>
    </row>
    <row r="5" spans="2:5" ht="15">
      <c r="B5" s="349" t="s">
        <v>272</v>
      </c>
      <c r="C5" s="350">
        <v>14390</v>
      </c>
      <c r="D5" s="350">
        <v>14387</v>
      </c>
      <c r="E5" s="353">
        <f>D5/C5</f>
        <v>0.9997915218902015</v>
      </c>
    </row>
    <row r="6" spans="2:5" ht="15">
      <c r="B6" s="349" t="s">
        <v>262</v>
      </c>
      <c r="C6" s="350">
        <v>1556245</v>
      </c>
      <c r="D6" s="350">
        <v>1315945</v>
      </c>
      <c r="E6" s="353">
        <f aca="true" t="shared" si="0" ref="E6:E18">D6/C6</f>
        <v>0.845589865348965</v>
      </c>
    </row>
    <row r="7" spans="2:5" ht="15">
      <c r="B7" s="349" t="s">
        <v>263</v>
      </c>
      <c r="C7" s="350">
        <v>232</v>
      </c>
      <c r="D7" s="350">
        <v>240</v>
      </c>
      <c r="E7" s="353">
        <f t="shared" si="0"/>
        <v>1.0344827586206897</v>
      </c>
    </row>
    <row r="8" spans="2:5" ht="30">
      <c r="B8" s="349" t="s">
        <v>264</v>
      </c>
      <c r="C8" s="350">
        <v>43456.33</v>
      </c>
      <c r="D8" s="350">
        <v>29184.35</v>
      </c>
      <c r="E8" s="353">
        <f t="shared" si="0"/>
        <v>0.6715788010630441</v>
      </c>
    </row>
    <row r="9" spans="2:5" ht="15">
      <c r="B9" s="349" t="s">
        <v>273</v>
      </c>
      <c r="C9" s="350">
        <v>18881.5</v>
      </c>
      <c r="D9" s="350">
        <v>15528.32</v>
      </c>
      <c r="E9" s="353">
        <f t="shared" si="0"/>
        <v>0.8224092365542992</v>
      </c>
    </row>
    <row r="10" spans="2:5" ht="15">
      <c r="B10" s="349" t="s">
        <v>265</v>
      </c>
      <c r="C10" s="350">
        <v>30423</v>
      </c>
      <c r="D10" s="350">
        <v>29596</v>
      </c>
      <c r="E10" s="353">
        <f t="shared" si="0"/>
        <v>0.9728166190053578</v>
      </c>
    </row>
    <row r="11" spans="2:5" ht="30">
      <c r="B11" s="349" t="s">
        <v>271</v>
      </c>
      <c r="C11" s="350">
        <v>10039.59</v>
      </c>
      <c r="D11" s="350">
        <v>9217.89</v>
      </c>
      <c r="E11" s="353">
        <f t="shared" si="0"/>
        <v>0.9181540282023468</v>
      </c>
    </row>
    <row r="12" spans="2:5" ht="15">
      <c r="B12" s="349" t="s">
        <v>274</v>
      </c>
      <c r="C12" s="350">
        <v>325.72</v>
      </c>
      <c r="D12" s="350">
        <v>141.47</v>
      </c>
      <c r="E12" s="353">
        <f t="shared" si="0"/>
        <v>0.43433009947193907</v>
      </c>
    </row>
    <row r="13" spans="2:5" ht="15">
      <c r="B13" s="349" t="s">
        <v>275</v>
      </c>
      <c r="C13" s="350">
        <v>263.63</v>
      </c>
      <c r="D13" s="350">
        <v>103.25</v>
      </c>
      <c r="E13" s="353">
        <f t="shared" si="0"/>
        <v>0.3916473845920419</v>
      </c>
    </row>
    <row r="14" spans="2:5" ht="15">
      <c r="B14" s="349" t="s">
        <v>266</v>
      </c>
      <c r="C14" s="350">
        <v>11483</v>
      </c>
      <c r="D14" s="350">
        <v>10155</v>
      </c>
      <c r="E14" s="353">
        <f t="shared" si="0"/>
        <v>0.8843507794130454</v>
      </c>
    </row>
    <row r="15" spans="2:5" ht="15">
      <c r="B15" s="349" t="s">
        <v>267</v>
      </c>
      <c r="C15" s="350">
        <v>29969</v>
      </c>
      <c r="D15" s="350">
        <v>20825</v>
      </c>
      <c r="E15" s="353">
        <f t="shared" si="0"/>
        <v>0.6948847142046781</v>
      </c>
    </row>
    <row r="16" spans="2:5" ht="30">
      <c r="B16" s="349" t="s">
        <v>268</v>
      </c>
      <c r="C16" s="350">
        <v>1491169</v>
      </c>
      <c r="D16" s="350">
        <v>1412533</v>
      </c>
      <c r="E16" s="353">
        <f t="shared" si="0"/>
        <v>0.9472655346241774</v>
      </c>
    </row>
    <row r="17" spans="2:5" ht="15">
      <c r="B17" s="349" t="s">
        <v>269</v>
      </c>
      <c r="C17" s="350">
        <v>14390</v>
      </c>
      <c r="D17" s="350">
        <v>14387</v>
      </c>
      <c r="E17" s="353">
        <f t="shared" si="0"/>
        <v>0.9997915218902015</v>
      </c>
    </row>
    <row r="18" spans="2:5" ht="15">
      <c r="B18" s="349" t="s">
        <v>270</v>
      </c>
      <c r="C18" s="350">
        <v>14390</v>
      </c>
      <c r="D18" s="351">
        <v>14387</v>
      </c>
      <c r="E18" s="353">
        <f t="shared" si="0"/>
        <v>0.9997915218902015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RANDHIR</cp:lastModifiedBy>
  <cp:lastPrinted>2019-05-08T07:06:35Z</cp:lastPrinted>
  <dcterms:created xsi:type="dcterms:W3CDTF">2013-03-29T17:24:29Z</dcterms:created>
  <dcterms:modified xsi:type="dcterms:W3CDTF">2019-05-13T06:21:27Z</dcterms:modified>
  <cp:category/>
  <cp:version/>
  <cp:contentType/>
  <cp:contentStatus/>
</cp:coreProperties>
</file>